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ançoisDerbaix\ICG Dropbox\Equipo ICG\Indexa Capital\Marketing\Competencia\Inverco Datos\Planes de pensiones de empleo\"/>
    </mc:Choice>
  </mc:AlternateContent>
  <xr:revisionPtr revIDLastSave="0" documentId="13_ncr:1_{0119ABCD-20FE-4B70-ACDE-28AA1C9D2EFC}" xr6:coauthVersionLast="47" xr6:coauthVersionMax="47" xr10:uidLastSave="{00000000-0000-0000-0000-000000000000}"/>
  <bookViews>
    <workbookView xWindow="-108" yWindow="-108" windowWidth="23256" windowHeight="13176" tabRatio="897" activeTab="1" xr2:uid="{00000000-000D-0000-FFFF-FFFF00000000}"/>
  </bookViews>
  <sheets>
    <sheet name="Gráficos" sheetId="18" r:id="rId1"/>
    <sheet name="PPES Autónomos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2" i="25" l="1"/>
  <c r="S22" i="25"/>
  <c r="R22" i="25"/>
  <c r="Q22" i="25"/>
  <c r="P22" i="25"/>
  <c r="O22" i="25"/>
  <c r="I22" i="25"/>
  <c r="I17" i="25"/>
  <c r="H17" i="25"/>
  <c r="S7" i="25"/>
  <c r="O4" i="25" l="1"/>
  <c r="P4" i="25"/>
  <c r="Q4" i="25"/>
  <c r="R4" i="25"/>
  <c r="S4" i="25"/>
  <c r="O5" i="25"/>
  <c r="P5" i="25"/>
  <c r="Q5" i="25"/>
  <c r="R5" i="25"/>
  <c r="S5" i="25"/>
  <c r="O6" i="25"/>
  <c r="P6" i="25"/>
  <c r="Q6" i="25"/>
  <c r="R6" i="25"/>
  <c r="S6" i="25"/>
  <c r="O7" i="25"/>
  <c r="P7" i="25"/>
  <c r="Q7" i="25"/>
  <c r="R7" i="25"/>
  <c r="O8" i="25"/>
  <c r="P8" i="25"/>
  <c r="Q8" i="25"/>
  <c r="R8" i="25"/>
  <c r="S8" i="25"/>
  <c r="O11" i="25"/>
  <c r="P11" i="25"/>
  <c r="Q11" i="25"/>
  <c r="R11" i="25"/>
  <c r="S11" i="25"/>
  <c r="O12" i="25"/>
  <c r="P12" i="25"/>
  <c r="Q12" i="25"/>
  <c r="R12" i="25"/>
  <c r="S12" i="25"/>
  <c r="O10" i="25"/>
  <c r="P10" i="25"/>
  <c r="Q10" i="25"/>
  <c r="R10" i="25"/>
  <c r="S10" i="25"/>
  <c r="O9" i="25"/>
  <c r="P9" i="25"/>
  <c r="Q9" i="25"/>
  <c r="R9" i="25"/>
  <c r="S9" i="25"/>
  <c r="O13" i="25"/>
  <c r="P13" i="25"/>
  <c r="Q13" i="25"/>
  <c r="R13" i="25"/>
  <c r="S13" i="25"/>
  <c r="O14" i="25"/>
  <c r="P14" i="25"/>
  <c r="Q14" i="25"/>
  <c r="R14" i="25"/>
  <c r="S14" i="25"/>
  <c r="O15" i="25"/>
  <c r="P15" i="25"/>
  <c r="Q15" i="25"/>
  <c r="R15" i="25"/>
  <c r="S15" i="25"/>
  <c r="O16" i="25"/>
  <c r="P16" i="25"/>
  <c r="Q16" i="25"/>
  <c r="R16" i="25"/>
  <c r="S16" i="25"/>
  <c r="O17" i="25"/>
  <c r="P17" i="25"/>
  <c r="Q17" i="25"/>
  <c r="R17" i="25"/>
  <c r="S17" i="25"/>
  <c r="O18" i="25"/>
  <c r="P18" i="25"/>
  <c r="Q18" i="25"/>
  <c r="R18" i="25"/>
  <c r="S18" i="25"/>
  <c r="O19" i="25"/>
  <c r="P19" i="25"/>
  <c r="Q19" i="25"/>
  <c r="R19" i="25"/>
  <c r="S19" i="25"/>
  <c r="O20" i="25"/>
  <c r="P20" i="25"/>
  <c r="Q20" i="25"/>
  <c r="R20" i="25"/>
  <c r="S20" i="25"/>
  <c r="O21" i="25"/>
  <c r="P21" i="25"/>
  <c r="Q21" i="25"/>
  <c r="R21" i="25"/>
  <c r="S21" i="25"/>
  <c r="H4" i="25"/>
  <c r="D5" i="25"/>
  <c r="E5" i="25"/>
  <c r="F5" i="25"/>
  <c r="G5" i="25"/>
  <c r="H5" i="25"/>
  <c r="H6" i="25"/>
  <c r="E7" i="25"/>
  <c r="F7" i="25"/>
  <c r="G7" i="25"/>
  <c r="H7" i="25"/>
  <c r="H8" i="25"/>
  <c r="H11" i="25"/>
  <c r="H12" i="25"/>
  <c r="H10" i="25"/>
  <c r="G9" i="25"/>
  <c r="H9" i="25"/>
  <c r="F13" i="25"/>
  <c r="G13" i="25"/>
  <c r="H13" i="25"/>
  <c r="H14" i="25"/>
  <c r="H15" i="25"/>
  <c r="F16" i="25"/>
  <c r="G16" i="25"/>
  <c r="H16" i="25"/>
  <c r="H19" i="25"/>
  <c r="H20" i="25"/>
  <c r="H21" i="25"/>
  <c r="I21" i="25"/>
  <c r="I20" i="25"/>
  <c r="I19" i="25"/>
  <c r="I18" i="25"/>
  <c r="I16" i="25"/>
  <c r="I15" i="25"/>
  <c r="I14" i="25"/>
  <c r="I13" i="25"/>
  <c r="I9" i="25"/>
  <c r="I10" i="25"/>
  <c r="I12" i="25"/>
  <c r="I11" i="25"/>
  <c r="I8" i="25"/>
  <c r="I7" i="25"/>
  <c r="I6" i="25"/>
  <c r="I5" i="25"/>
  <c r="I4" i="25"/>
  <c r="T59" i="25"/>
  <c r="D59" i="25"/>
  <c r="E59" i="25"/>
  <c r="F59" i="25"/>
  <c r="G59" i="25"/>
  <c r="H59" i="25"/>
  <c r="I59" i="25"/>
  <c r="T4" i="25"/>
  <c r="T5" i="25"/>
  <c r="T6" i="25"/>
  <c r="T7" i="25"/>
  <c r="T8" i="25"/>
  <c r="T11" i="25"/>
  <c r="T12" i="25"/>
  <c r="T10" i="25"/>
  <c r="T9" i="25"/>
  <c r="T13" i="25"/>
  <c r="T14" i="25"/>
  <c r="T15" i="25"/>
  <c r="T16" i="25"/>
  <c r="T17" i="25"/>
  <c r="T18" i="25"/>
  <c r="T19" i="25"/>
  <c r="T20" i="25"/>
  <c r="T21" i="25"/>
  <c r="I24" i="25" l="1"/>
  <c r="T24" i="25"/>
  <c r="Y24" i="25" l="1"/>
  <c r="Y19" i="25"/>
  <c r="Y6" i="25"/>
  <c r="D24" i="25"/>
  <c r="Y5" i="25"/>
  <c r="Y9" i="25"/>
  <c r="Y10" i="25"/>
  <c r="Y15" i="25"/>
  <c r="Y12" i="25"/>
  <c r="Y11" i="25"/>
  <c r="Y4" i="25"/>
  <c r="Y7" i="25"/>
  <c r="Y14" i="25" l="1"/>
  <c r="Y21" i="25"/>
  <c r="F24" i="25"/>
  <c r="G24" i="25"/>
  <c r="G26" i="25" s="1"/>
  <c r="E24" i="25"/>
  <c r="E26" i="25" s="1"/>
  <c r="F26" i="25" l="1"/>
  <c r="AA6" i="25"/>
  <c r="AA5" i="25"/>
  <c r="Z7" i="25"/>
  <c r="Z4" i="25"/>
  <c r="AA4" i="25" s="1"/>
  <c r="AA7" i="25" l="1"/>
  <c r="A14" i="25"/>
  <c r="A4" i="25"/>
  <c r="A11" i="25"/>
  <c r="B17" i="25" l="1"/>
  <c r="A17" i="25"/>
  <c r="S59" i="25"/>
  <c r="B12" i="25"/>
  <c r="A12" i="25"/>
  <c r="R59" i="25"/>
  <c r="Q59" i="25"/>
  <c r="P59" i="25"/>
  <c r="O59" i="25"/>
  <c r="S24" i="25" l="1"/>
  <c r="O24" i="25"/>
  <c r="T25" i="25" l="1"/>
  <c r="T26" i="25"/>
  <c r="S1" i="25"/>
  <c r="T1" i="25"/>
  <c r="U1" i="25"/>
  <c r="V1" i="25"/>
  <c r="W1" i="25"/>
  <c r="R1" i="25" l="1"/>
  <c r="Q1" i="25" l="1"/>
  <c r="O1" i="25" l="1"/>
  <c r="P1" i="25"/>
  <c r="Q24" i="25" l="1"/>
  <c r="P24" i="25"/>
  <c r="R24" i="25"/>
  <c r="H24" i="25"/>
  <c r="Y20" i="25"/>
  <c r="R26" i="25" l="1"/>
  <c r="S26" i="25"/>
  <c r="P25" i="25"/>
  <c r="P26" i="25"/>
  <c r="Q26" i="25"/>
  <c r="I26" i="25"/>
  <c r="H26" i="25"/>
  <c r="R25" i="25"/>
  <c r="S25" i="25"/>
  <c r="Q25" i="25"/>
  <c r="I25" i="25"/>
  <c r="H2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tc={B3D371CB-1D40-4F8B-AFE0-887D15DAB9DB}</author>
    <author>tc={B20EBFCD-F713-4524-A175-C5A4E0EE1234}</author>
    <author>tc={951B0A51-9654-4E6C-A119-ABD662E83E1B}</author>
  </authors>
  <commentList>
    <comment ref="H8" authorId="0" shapeId="0" xr:uid="{B3D371CB-1D40-4F8B-AFE0-887D15DAB9D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facilitado por Santander a Inverco probablemente erróneo, no cuadra con el dato de patrimonio</t>
      </text>
    </comment>
    <comment ref="H13" authorId="1" shapeId="0" xr:uid="{B20EBFCD-F713-4524-A175-C5A4E0EE123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facilitado por Santander a Inverco probablemente erróneo, no cuadra con el dato de patrimonio</t>
      </text>
    </comment>
    <comment ref="H16" authorId="2" shapeId="0" xr:uid="{951B0A51-9654-4E6C-A119-ABD662E83E1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facilitado por Santander a Inverco probablemente erróneo, no cuadra con el dato de patrimonio</t>
      </text>
    </comment>
  </commentList>
</comments>
</file>

<file path=xl/sharedStrings.xml><?xml version="1.0" encoding="utf-8"?>
<sst xmlns="http://schemas.openxmlformats.org/spreadsheetml/2006/main" count="62" uniqueCount="47">
  <si>
    <t>Total</t>
  </si>
  <si>
    <t>Caja Ingenieros</t>
  </si>
  <si>
    <t>Indexa Empleo Autónomos Acciones</t>
  </si>
  <si>
    <t>Indexa Empleo Autónomos Bonos</t>
  </si>
  <si>
    <t>Caixabank Autónomos ATA</t>
  </si>
  <si>
    <t>Santander Autónomos RFM</t>
  </si>
  <si>
    <t>Santander Autónomos RVM</t>
  </si>
  <si>
    <t>Cobas Autónomos</t>
  </si>
  <si>
    <t>Planes</t>
  </si>
  <si>
    <t>Santander Planfine</t>
  </si>
  <si>
    <t>Caser Autonomos Global</t>
  </si>
  <si>
    <t>Ibercaja Equilibrado</t>
  </si>
  <si>
    <t>BBVA Autónomos Moderado</t>
  </si>
  <si>
    <t>Autcat Futur Autonoms (Caja Ingenieros)</t>
  </si>
  <si>
    <t>Códigos DGS</t>
  </si>
  <si>
    <t>5514, 6514</t>
  </si>
  <si>
    <t>5489, 6489</t>
  </si>
  <si>
    <t>RGA Autónomos Moderado</t>
  </si>
  <si>
    <t>Caser Autónomos Global</t>
  </si>
  <si>
    <t>5512, 6512</t>
  </si>
  <si>
    <t>5503, 6503</t>
  </si>
  <si>
    <t>https://www.inverco.es/28/0/176</t>
  </si>
  <si>
    <t>Abanca Emprendedores y Profesionales</t>
  </si>
  <si>
    <t>Sabadell UPTA</t>
  </si>
  <si>
    <t>Sabadell Economistas Autónomos</t>
  </si>
  <si>
    <t>RGA Autónomos Conservador</t>
  </si>
  <si>
    <t>Fonditel Ceaje</t>
  </si>
  <si>
    <t>Ibercaja Crecimiento</t>
  </si>
  <si>
    <t>Caser COAC Valencia</t>
  </si>
  <si>
    <t>Caser COAC Alicante</t>
  </si>
  <si>
    <t>Indexa Empleo Autónomos</t>
  </si>
  <si>
    <t>Planes y subplanes</t>
  </si>
  <si>
    <t>MAPFRE ATA Autónomos</t>
  </si>
  <si>
    <t>Aportaciones 2023</t>
  </si>
  <si>
    <t>Patrimonio medio por partícipe</t>
  </si>
  <si>
    <t>Aportación 2023 / partícipe</t>
  </si>
  <si>
    <t xml:space="preserve">Total </t>
  </si>
  <si>
    <t>PPES Autónomos</t>
  </si>
  <si>
    <t>Partícipes</t>
  </si>
  <si>
    <t>Fonditel CEAJE</t>
  </si>
  <si>
    <t>Elaboración Indexa Capital en base a datos de Inverco</t>
  </si>
  <si>
    <t>Patrimonio (M€)</t>
  </si>
  <si>
    <t>Consejo Andaluz de Economistas</t>
  </si>
  <si>
    <t>BK Autónomos</t>
  </si>
  <si>
    <t>Horos Internacional</t>
  </si>
  <si>
    <t>Crecimiento trimestral (M€)</t>
  </si>
  <si>
    <t>Crecimiento trimestral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</si>
</sst>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/yy"/>
    <numFmt numFmtId="166" formatCode="#,##0.0"/>
  </numFmts>
  <fonts count="2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0"/>
      <name val="Arial"/>
      <family val="2"/>
      <charset val="1"/>
    </font>
    <font>
      <sz val="16"/>
      <name val="Arial"/>
      <family val="2"/>
      <charset val="1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3369AB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3">
    <xf numFmtId="0" fontId="0" fillId="0" borderId="0"/>
    <xf numFmtId="0" fontId="19" fillId="0" borderId="0" applyBorder="0" applyProtection="0"/>
    <xf numFmtId="0" fontId="17" fillId="0" borderId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20" fillId="0" borderId="0" applyBorder="0" applyProtection="0"/>
    <xf numFmtId="0" fontId="16" fillId="0" borderId="0"/>
    <xf numFmtId="9" fontId="16" fillId="0" borderId="0" applyFont="0" applyFill="0" applyBorder="0" applyAlignment="0" applyProtection="0"/>
    <xf numFmtId="0" fontId="22" fillId="3" borderId="1" applyNumberFormat="0" applyAlignment="0" applyProtection="0"/>
    <xf numFmtId="0" fontId="15" fillId="0" borderId="0"/>
    <xf numFmtId="9" fontId="20" fillId="0" borderId="0" applyFont="0" applyFill="0" applyBorder="0" applyAlignment="0" applyProtection="0"/>
  </cellStyleXfs>
  <cellXfs count="64">
    <xf numFmtId="0" fontId="0" fillId="0" borderId="0" xfId="0"/>
    <xf numFmtId="0" fontId="21" fillId="0" borderId="0" xfId="0" applyFont="1"/>
    <xf numFmtId="0" fontId="19" fillId="0" borderId="0" xfId="1"/>
    <xf numFmtId="0" fontId="15" fillId="0" borderId="0" xfId="11"/>
    <xf numFmtId="0" fontId="23" fillId="0" borderId="0" xfId="11" applyFont="1"/>
    <xf numFmtId="17" fontId="23" fillId="0" borderId="0" xfId="11" applyNumberFormat="1" applyFont="1"/>
    <xf numFmtId="0" fontId="24" fillId="0" borderId="0" xfId="11" applyFont="1"/>
    <xf numFmtId="0" fontId="14" fillId="0" borderId="0" xfId="11" applyFont="1"/>
    <xf numFmtId="164" fontId="15" fillId="0" borderId="0" xfId="11" applyNumberFormat="1"/>
    <xf numFmtId="2" fontId="15" fillId="0" borderId="0" xfId="11" applyNumberFormat="1"/>
    <xf numFmtId="0" fontId="12" fillId="0" borderId="0" xfId="11" applyFont="1"/>
    <xf numFmtId="0" fontId="11" fillId="0" borderId="0" xfId="11" applyFont="1"/>
    <xf numFmtId="2" fontId="22" fillId="3" borderId="1" xfId="10" applyNumberFormat="1"/>
    <xf numFmtId="0" fontId="10" fillId="0" borderId="0" xfId="11" applyFont="1"/>
    <xf numFmtId="0" fontId="22" fillId="0" borderId="0" xfId="10" applyFill="1" applyBorder="1"/>
    <xf numFmtId="2" fontId="22" fillId="0" borderId="0" xfId="10" applyNumberFormat="1" applyFill="1" applyBorder="1"/>
    <xf numFmtId="164" fontId="9" fillId="0" borderId="0" xfId="11" applyNumberFormat="1" applyFont="1"/>
    <xf numFmtId="0" fontId="9" fillId="0" borderId="0" xfId="11" applyFont="1"/>
    <xf numFmtId="3" fontId="23" fillId="0" borderId="0" xfId="11" applyNumberFormat="1" applyFont="1"/>
    <xf numFmtId="3" fontId="15" fillId="0" borderId="0" xfId="11" applyNumberFormat="1"/>
    <xf numFmtId="3" fontId="22" fillId="0" borderId="0" xfId="10" applyNumberFormat="1" applyFill="1" applyBorder="1"/>
    <xf numFmtId="0" fontId="8" fillId="0" borderId="0" xfId="11" applyFont="1"/>
    <xf numFmtId="17" fontId="23" fillId="0" borderId="0" xfId="11" applyNumberFormat="1" applyFont="1" applyAlignment="1">
      <alignment horizontal="left"/>
    </xf>
    <xf numFmtId="0" fontId="15" fillId="0" borderId="0" xfId="11" applyAlignment="1">
      <alignment horizontal="left"/>
    </xf>
    <xf numFmtId="0" fontId="8" fillId="0" borderId="0" xfId="11" applyFont="1" applyAlignment="1">
      <alignment horizontal="left"/>
    </xf>
    <xf numFmtId="0" fontId="13" fillId="0" borderId="0" xfId="11" applyFont="1" applyAlignment="1">
      <alignment horizontal="left"/>
    </xf>
    <xf numFmtId="0" fontId="14" fillId="0" borderId="0" xfId="11" applyFont="1" applyAlignment="1">
      <alignment horizontal="left"/>
    </xf>
    <xf numFmtId="0" fontId="7" fillId="0" borderId="0" xfId="11" applyFont="1"/>
    <xf numFmtId="0" fontId="7" fillId="0" borderId="0" xfId="11" applyFont="1" applyAlignment="1">
      <alignment horizontal="left"/>
    </xf>
    <xf numFmtId="0" fontId="6" fillId="0" borderId="0" xfId="11" applyFont="1"/>
    <xf numFmtId="3" fontId="5" fillId="0" borderId="0" xfId="11" applyNumberFormat="1" applyFont="1"/>
    <xf numFmtId="0" fontId="4" fillId="0" borderId="0" xfId="11" applyFont="1"/>
    <xf numFmtId="3" fontId="22" fillId="3" borderId="1" xfId="10" applyNumberFormat="1"/>
    <xf numFmtId="3" fontId="25" fillId="0" borderId="0" xfId="10" applyNumberFormat="1" applyFont="1" applyFill="1" applyBorder="1"/>
    <xf numFmtId="0" fontId="25" fillId="0" borderId="0" xfId="10" applyFont="1" applyFill="1" applyBorder="1"/>
    <xf numFmtId="0" fontId="3" fillId="0" borderId="0" xfId="11" applyFont="1"/>
    <xf numFmtId="0" fontId="25" fillId="0" borderId="0" xfId="11" applyFont="1"/>
    <xf numFmtId="0" fontId="25" fillId="0" borderId="0" xfId="11" applyFont="1" applyAlignment="1">
      <alignment horizontal="left"/>
    </xf>
    <xf numFmtId="164" fontId="25" fillId="0" borderId="0" xfId="11" applyNumberFormat="1" applyFont="1"/>
    <xf numFmtId="164" fontId="25" fillId="0" borderId="0" xfId="10" applyNumberFormat="1" applyFont="1" applyFill="1" applyBorder="1"/>
    <xf numFmtId="0" fontId="24" fillId="0" borderId="0" xfId="11" applyFont="1" applyAlignment="1">
      <alignment wrapText="1"/>
    </xf>
    <xf numFmtId="17" fontId="23" fillId="0" borderId="0" xfId="11" applyNumberFormat="1" applyFont="1" applyAlignment="1">
      <alignment horizontal="left" wrapText="1"/>
    </xf>
    <xf numFmtId="17" fontId="23" fillId="0" borderId="0" xfId="11" applyNumberFormat="1" applyFont="1" applyAlignment="1">
      <alignment wrapText="1"/>
    </xf>
    <xf numFmtId="0" fontId="23" fillId="0" borderId="0" xfId="11" applyFont="1" applyAlignment="1">
      <alignment wrapText="1"/>
    </xf>
    <xf numFmtId="165" fontId="23" fillId="0" borderId="0" xfId="11" applyNumberFormat="1" applyFont="1" applyAlignment="1">
      <alignment wrapText="1"/>
    </xf>
    <xf numFmtId="17" fontId="23" fillId="0" borderId="0" xfId="11" applyNumberFormat="1" applyFont="1" applyAlignment="1">
      <alignment horizontal="right" wrapText="1"/>
    </xf>
    <xf numFmtId="0" fontId="23" fillId="0" borderId="0" xfId="11" applyFont="1" applyAlignment="1">
      <alignment horizontal="right" wrapText="1"/>
    </xf>
    <xf numFmtId="3" fontId="25" fillId="0" borderId="0" xfId="11" applyNumberFormat="1" applyFont="1"/>
    <xf numFmtId="3" fontId="15" fillId="2" borderId="0" xfId="11" applyNumberFormat="1" applyFill="1"/>
    <xf numFmtId="0" fontId="26" fillId="0" borderId="0" xfId="11" applyFont="1" applyAlignment="1">
      <alignment wrapText="1"/>
    </xf>
    <xf numFmtId="0" fontId="26" fillId="0" borderId="0" xfId="11" applyFont="1"/>
    <xf numFmtId="3" fontId="22" fillId="4" borderId="1" xfId="10" applyNumberFormat="1" applyFill="1"/>
    <xf numFmtId="2" fontId="22" fillId="4" borderId="1" xfId="10" applyNumberFormat="1" applyFill="1"/>
    <xf numFmtId="0" fontId="2" fillId="0" borderId="0" xfId="11" applyFont="1"/>
    <xf numFmtId="0" fontId="27" fillId="0" borderId="0" xfId="11" applyFont="1"/>
    <xf numFmtId="0" fontId="27" fillId="0" borderId="0" xfId="11" applyFont="1" applyAlignment="1">
      <alignment horizontal="left"/>
    </xf>
    <xf numFmtId="0" fontId="27" fillId="0" borderId="0" xfId="10" applyFont="1" applyFill="1" applyBorder="1"/>
    <xf numFmtId="3" fontId="27" fillId="0" borderId="0" xfId="10" applyNumberFormat="1" applyFont="1" applyFill="1" applyBorder="1"/>
    <xf numFmtId="164" fontId="27" fillId="0" borderId="0" xfId="10" applyNumberFormat="1" applyFont="1" applyFill="1" applyBorder="1"/>
    <xf numFmtId="164" fontId="27" fillId="0" borderId="0" xfId="11" applyNumberFormat="1" applyFont="1"/>
    <xf numFmtId="9" fontId="27" fillId="0" borderId="0" xfId="12" applyFont="1" applyFill="1" applyBorder="1"/>
    <xf numFmtId="2" fontId="27" fillId="0" borderId="0" xfId="10" applyNumberFormat="1" applyFont="1" applyFill="1" applyBorder="1"/>
    <xf numFmtId="0" fontId="1" fillId="0" borderId="0" xfId="11" applyFont="1"/>
    <xf numFmtId="166" fontId="15" fillId="0" borderId="0" xfId="11" applyNumberFormat="1"/>
  </cellXfs>
  <cellStyles count="13">
    <cellStyle name="Entrada" xfId="10" builtinId="20"/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8" xr:uid="{8D77E2BC-D94A-4C0B-A65D-CFE82EA75166}"/>
    <cellStyle name="Normal 7" xfId="11" xr:uid="{7199C477-0D1E-4CA4-A9A8-AAB972C9E382}"/>
    <cellStyle name="Porcentaje" xfId="12" builtinId="5"/>
    <cellStyle name="Porcentaje 2" xfId="7" xr:uid="{00000000-0005-0000-0000-000008000000}"/>
    <cellStyle name="Porcentaje 3" xfId="9" xr:uid="{EA2F9FD5-B049-41CD-8051-F832896E09CE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E75B6"/>
      <rgbColor rgb="FFD0CECE"/>
      <rgbColor rgb="FF808080"/>
      <rgbColor rgb="FF8FAADC"/>
      <rgbColor rgb="FF993366"/>
      <rgbColor rgb="FFF2F2F2"/>
      <rgbColor rgb="FFD9D9D9"/>
      <rgbColor rgb="FF660066"/>
      <rgbColor rgb="FFFF8080"/>
      <rgbColor rgb="FF0563C1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BE5D6"/>
      <rgbColor rgb="FF99CCFF"/>
      <rgbColor rgb="FFFF99CC"/>
      <rgbColor rgb="FFA5A5A5"/>
      <rgbColor rgb="FFF4B183"/>
      <rgbColor rgb="FF4472C4"/>
      <rgbColor rgb="FF5B9BD5"/>
      <rgbColor rgb="FF99CC00"/>
      <rgbColor rgb="FFFFC000"/>
      <rgbColor rgb="FFFF9900"/>
      <rgbColor rgb="FFED7D31"/>
      <rgbColor rgb="FF595959"/>
      <rgbColor rgb="FF8B8B8B"/>
      <rgbColor rgb="FF003366"/>
      <rgbColor rgb="FF70AD47"/>
      <rgbColor rgb="FF003300"/>
      <rgbColor rgb="FF404040"/>
      <rgbColor rgb="FFC55A11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9AB"/>
      <color rgb="FFA86ED4"/>
      <color rgb="FF9148C8"/>
      <color rgb="FFED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Top 10 planes de pensiones de empleo para</a:t>
            </a:r>
            <a:r>
              <a:rPr lang="es-ES" baseline="0"/>
              <a:t> autónomos (M€)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2956944444444449E-2"/>
          <c:y val="0.16195439814814816"/>
          <c:w val="0.64978107638888893"/>
          <c:h val="0.68753217592592597"/>
        </c:manualLayout>
      </c:layout>
      <c:lineChart>
        <c:grouping val="standard"/>
        <c:varyColors val="0"/>
        <c:ser>
          <c:idx val="2"/>
          <c:order val="0"/>
          <c:tx>
            <c:strRef>
              <c:f>'PPES Autónomos'!$A$4</c:f>
              <c:strCache>
                <c:ptCount val="1"/>
                <c:pt idx="0">
                  <c:v>MAPFRE ATA Autónomos</c:v>
                </c:pt>
              </c:strCache>
              <c:extLst xmlns:c15="http://schemas.microsoft.com/office/drawing/2012/chart"/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'PPES Autónomos'!$O$1:$X$1</c15:sqref>
                  </c15:fullRef>
                </c:ext>
              </c:extLst>
              <c:f>'PPES Autónomos'!$O$1:$T$1</c:f>
              <c:numCache>
                <c:formatCode>mmm/yy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  <c:pt idx="5">
                  <c:v>45382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'PPES Autónomos'!$O$4:$X$4</c15:sqref>
                  </c15:fullRef>
                </c:ext>
              </c:extLst>
              <c:f>'PPES Autónomos'!$O$4:$T$4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16.556000000000001</c:v>
                </c:pt>
                <c:pt idx="5">
                  <c:v>20.244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2E31-45B1-A61B-86416217FA4D}"/>
            </c:ext>
          </c:extLst>
        </c:ser>
        <c:ser>
          <c:idx val="1"/>
          <c:order val="1"/>
          <c:tx>
            <c:strRef>
              <c:f>'PPES Autónomos'!$A$5</c:f>
              <c:strCache>
                <c:ptCount val="1"/>
                <c:pt idx="0">
                  <c:v>Caixabank Autónomos ATA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'PPES Autónomos'!$O$1:$X$1</c15:sqref>
                  </c15:fullRef>
                </c:ext>
              </c:extLst>
              <c:f>'PPES Autónomos'!$O$1:$T$1</c:f>
              <c:numCache>
                <c:formatCode>mmm/yy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  <c:pt idx="5">
                  <c:v>45382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'PPES Autónomos'!$O$5:$X$5</c15:sqref>
                  </c15:fullRef>
                </c:ext>
              </c:extLst>
              <c:f>'PPES Autónomos'!$O$5:$T$5</c:f>
              <c:numCache>
                <c:formatCode>0.0</c:formatCode>
                <c:ptCount val="6"/>
                <c:pt idx="0">
                  <c:v>0.03</c:v>
                </c:pt>
                <c:pt idx="1">
                  <c:v>1.0289999999999999</c:v>
                </c:pt>
                <c:pt idx="2">
                  <c:v>2.052</c:v>
                </c:pt>
                <c:pt idx="3">
                  <c:v>2.8050000000000002</c:v>
                </c:pt>
                <c:pt idx="4">
                  <c:v>15.923999999999999</c:v>
                </c:pt>
                <c:pt idx="5">
                  <c:v>18.244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8A-4690-87FD-483704A3007B}"/>
            </c:ext>
          </c:extLst>
        </c:ser>
        <c:ser>
          <c:idx val="12"/>
          <c:order val="2"/>
          <c:tx>
            <c:strRef>
              <c:f>'PPES Autónomos'!$A$6</c:f>
              <c:strCache>
                <c:ptCount val="1"/>
                <c:pt idx="0">
                  <c:v>BBVA Autónomos Moderado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'PPES Autónomos'!$O$1:$X$1</c15:sqref>
                  </c15:fullRef>
                </c:ext>
              </c:extLst>
              <c:f>'PPES Autónomos'!$O$1:$T$1</c:f>
              <c:numCache>
                <c:formatCode>mmm/yy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  <c:pt idx="5">
                  <c:v>45382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'PPES Autónomos'!$O$6:$X$6</c15:sqref>
                  </c15:fullRef>
                </c:ext>
              </c:extLst>
              <c:f>'PPES Autónomos'!$O$6:$T$6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9.1519999999999992</c:v>
                </c:pt>
                <c:pt idx="5">
                  <c:v>10.709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8A-4690-87FD-483704A3007B}"/>
            </c:ext>
          </c:extLst>
        </c:ser>
        <c:ser>
          <c:idx val="11"/>
          <c:order val="3"/>
          <c:tx>
            <c:strRef>
              <c:f>'PPES Autónomos'!$A$7</c:f>
              <c:strCache>
                <c:ptCount val="1"/>
                <c:pt idx="0">
                  <c:v>Indexa Empleo Autónomos</c:v>
                </c:pt>
              </c:strCache>
            </c:strRef>
          </c:tx>
          <c:spPr>
            <a:ln w="25400" cap="rnd">
              <a:solidFill>
                <a:srgbClr val="3369AB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'PPES Autónomos'!$O$1:$X$1</c15:sqref>
                  </c15:fullRef>
                </c:ext>
              </c:extLst>
              <c:f>'PPES Autónomos'!$O$1:$T$1</c:f>
              <c:numCache>
                <c:formatCode>mmm/yy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  <c:pt idx="5">
                  <c:v>45382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'PPES Autónomos'!$O$7:$X$7</c15:sqref>
                  </c15:fullRef>
                </c:ext>
              </c:extLst>
              <c:f>'PPES Autónomos'!$O$7:$T$7</c:f>
              <c:numCache>
                <c:formatCode>0.0</c:formatCode>
                <c:ptCount val="6"/>
                <c:pt idx="0">
                  <c:v>0</c:v>
                </c:pt>
                <c:pt idx="1">
                  <c:v>8.7000000000000008E-2</c:v>
                </c:pt>
                <c:pt idx="2">
                  <c:v>0.63700000000000001</c:v>
                </c:pt>
                <c:pt idx="3">
                  <c:v>1.3109999999999999</c:v>
                </c:pt>
                <c:pt idx="4">
                  <c:v>7.2419999999999991</c:v>
                </c:pt>
                <c:pt idx="5">
                  <c:v>9.2510000000000012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60-4FDD-8253-33BE00A9E476}"/>
            </c:ext>
          </c:extLst>
        </c:ser>
        <c:ser>
          <c:idx val="4"/>
          <c:order val="4"/>
          <c:tx>
            <c:strRef>
              <c:f>'PPES Autónomos'!$A$8</c:f>
              <c:strCache>
                <c:ptCount val="1"/>
                <c:pt idx="0">
                  <c:v>Santander Planfine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'PPES Autónomos'!$O$1:$X$1</c15:sqref>
                  </c15:fullRef>
                </c:ext>
              </c:extLst>
              <c:f>'PPES Autónomos'!$O$1:$T$1</c:f>
              <c:numCache>
                <c:formatCode>mmm/yy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  <c:pt idx="5">
                  <c:v>45382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'PPES Autónomos'!$O$8:$X$8</c15:sqref>
                  </c15:fullRef>
                </c:ext>
              </c:extLst>
              <c:f>'PPES Autónomos'!$O$8:$T$8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5.15</c:v>
                </c:pt>
                <c:pt idx="5">
                  <c:v>6.0039999999999996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8A-4690-87FD-483704A3007B}"/>
            </c:ext>
          </c:extLst>
        </c:ser>
        <c:ser>
          <c:idx val="10"/>
          <c:order val="5"/>
          <c:tx>
            <c:strRef>
              <c:f>'PPES Autónomos'!$A$9</c:f>
              <c:strCache>
                <c:ptCount val="1"/>
                <c:pt idx="0">
                  <c:v>Cobas Autónomos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'PPES Autónomos'!$O$1:$X$1</c15:sqref>
                  </c15:fullRef>
                </c:ext>
              </c:extLst>
              <c:f>'PPES Autónomos'!$O$1:$T$1</c:f>
              <c:numCache>
                <c:formatCode>mmm/yy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  <c:pt idx="5">
                  <c:v>45382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'PPES Autónomos'!$O$9:$X$9</c15:sqref>
                  </c15:fullRef>
                </c:ext>
              </c:extLst>
              <c:f>'PPES Autónomos'!$O$9:$T$9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1.2829999999999999</c:v>
                </c:pt>
                <c:pt idx="4">
                  <c:v>3.6309999999999998</c:v>
                </c:pt>
                <c:pt idx="5">
                  <c:v>4.3920000000000003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60-4FDD-8253-33BE00A9E476}"/>
            </c:ext>
          </c:extLst>
        </c:ser>
        <c:ser>
          <c:idx val="8"/>
          <c:order val="6"/>
          <c:tx>
            <c:strRef>
              <c:f>'PPES Autónomos'!$A$10</c:f>
              <c:strCache>
                <c:ptCount val="1"/>
                <c:pt idx="0">
                  <c:v>RGA Autónomos Moderado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'PPES Autónomos'!$O$1:$X$1</c15:sqref>
                  </c15:fullRef>
                </c:ext>
              </c:extLst>
              <c:f>'PPES Autónomos'!$O$1:$T$1</c:f>
              <c:numCache>
                <c:formatCode>mmm/yy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  <c:pt idx="5">
                  <c:v>45382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'PPES Autónomos'!$O$10:$X$10</c15:sqref>
                  </c15:fullRef>
                </c:ext>
              </c:extLst>
              <c:f>'PPES Autónomos'!$O$10:$T$10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3.6680000000000001</c:v>
                </c:pt>
                <c:pt idx="5">
                  <c:v>4.3049999999999997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60-4FDD-8253-33BE00A9E476}"/>
            </c:ext>
          </c:extLst>
        </c:ser>
        <c:ser>
          <c:idx val="6"/>
          <c:order val="7"/>
          <c:tx>
            <c:strRef>
              <c:f>'PPES Autónomos'!$A$11</c:f>
              <c:strCache>
                <c:ptCount val="1"/>
                <c:pt idx="0">
                  <c:v>RGA Autónomos Conservador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'PPES Autónomos'!$O$1:$X$1</c15:sqref>
                  </c15:fullRef>
                </c:ext>
              </c:extLst>
              <c:f>'PPES Autónomos'!$O$1:$T$1</c:f>
              <c:numCache>
                <c:formatCode>mmm/yy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  <c:pt idx="5">
                  <c:v>45382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'PPES Autónomos'!$O$11:$X$11</c15:sqref>
                  </c15:fullRef>
                </c:ext>
              </c:extLst>
              <c:f>'PPES Autónomos'!$O$11:$T$11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4.0289999999999999</c:v>
                </c:pt>
                <c:pt idx="5">
                  <c:v>4.2409999999999997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9C60-4FDD-8253-33BE00A9E476}"/>
            </c:ext>
          </c:extLst>
        </c:ser>
        <c:ser>
          <c:idx val="5"/>
          <c:order val="8"/>
          <c:tx>
            <c:strRef>
              <c:f>'PPES Autónomos'!$A$12</c:f>
              <c:strCache>
                <c:ptCount val="1"/>
                <c:pt idx="0">
                  <c:v>Ibercaja Crecimiento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'PPES Autónomos'!$O$1:$X$1</c15:sqref>
                  </c15:fullRef>
                </c:ext>
              </c:extLst>
              <c:f>'PPES Autónomos'!$O$1:$T$1</c:f>
              <c:numCache>
                <c:formatCode>mmm/yy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  <c:pt idx="5">
                  <c:v>45382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'PPES Autónomos'!$O$12:$X$12</c15:sqref>
                  </c15:fullRef>
                </c:ext>
              </c:extLst>
              <c:f>'PPES Autónomos'!$O$12:$T$12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3.6960000000000002</c:v>
                </c:pt>
                <c:pt idx="5">
                  <c:v>4.149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9C60-4FDD-8253-33BE00A9E476}"/>
            </c:ext>
          </c:extLst>
        </c:ser>
        <c:ser>
          <c:idx val="7"/>
          <c:order val="9"/>
          <c:tx>
            <c:strRef>
              <c:f>'PPES Autónomos'!$A$13</c:f>
              <c:strCache>
                <c:ptCount val="1"/>
                <c:pt idx="0">
                  <c:v>Santander Autónomos RFM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'PPES Autónomos'!$O$1:$X$1</c15:sqref>
                  </c15:fullRef>
                </c:ext>
              </c:extLst>
              <c:f>'PPES Autónomos'!$O$1:$T$1</c:f>
              <c:numCache>
                <c:formatCode>mmm/yy</c:formatCode>
                <c:ptCount val="6"/>
                <c:pt idx="0">
                  <c:v>44926</c:v>
                </c:pt>
                <c:pt idx="1">
                  <c:v>45016</c:v>
                </c:pt>
                <c:pt idx="2">
                  <c:v>45107</c:v>
                </c:pt>
                <c:pt idx="3">
                  <c:v>45199</c:v>
                </c:pt>
                <c:pt idx="4">
                  <c:v>45291</c:v>
                </c:pt>
                <c:pt idx="5">
                  <c:v>45382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'PPES Autónomos'!$O$13:$Z$13</c15:sqref>
                  </c15:fullRef>
                </c:ext>
              </c:extLst>
              <c:f>'PPES Autónomos'!$O$13:$T$13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0.16400000000000001</c:v>
                </c:pt>
                <c:pt idx="3">
                  <c:v>0.27800000000000002</c:v>
                </c:pt>
                <c:pt idx="4">
                  <c:v>3.528</c:v>
                </c:pt>
                <c:pt idx="5">
                  <c:v>3.9060000000000001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9C60-4FDD-8253-33BE00A9E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49007"/>
        <c:axId val="1921559471"/>
        <c:extLst/>
      </c:lineChart>
      <c:dateAx>
        <c:axId val="72549007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1559471"/>
        <c:crosses val="autoZero"/>
        <c:auto val="1"/>
        <c:lblOffset val="100"/>
        <c:baseTimeUnit val="months"/>
        <c:majorUnit val="3"/>
      </c:dateAx>
      <c:valAx>
        <c:axId val="192155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549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68352430555555"/>
          <c:y val="0.17877314814814815"/>
          <c:w val="0.23316475694444444"/>
          <c:h val="0.661461111111111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Top 10 planes de pensiones de empleo para autónomos (M€)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4442951388888889"/>
          <c:y val="0.17371365740740741"/>
          <c:w val="0.71376076388888898"/>
          <c:h val="0.678712731481481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'PPES Autónomos'!$T$1</c:f>
              <c:strCache>
                <c:ptCount val="1"/>
                <c:pt idx="0">
                  <c:v>mar/24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'PPES Autónomos'!$A$4:$A$22</c15:sqref>
                  </c15:fullRef>
                </c:ext>
              </c:extLst>
              <c:f>'PPES Autónomos'!$A$4:$A$13</c:f>
              <c:strCache>
                <c:ptCount val="10"/>
                <c:pt idx="0">
                  <c:v>MAPFRE ATA Autónomos</c:v>
                </c:pt>
                <c:pt idx="1">
                  <c:v>Caixabank Autónomos ATA</c:v>
                </c:pt>
                <c:pt idx="2">
                  <c:v>BBVA Autónomos Moderado</c:v>
                </c:pt>
                <c:pt idx="3">
                  <c:v>Indexa Empleo Autónomos</c:v>
                </c:pt>
                <c:pt idx="4">
                  <c:v>Santander Planfine</c:v>
                </c:pt>
                <c:pt idx="5">
                  <c:v>Cobas Autónomos</c:v>
                </c:pt>
                <c:pt idx="6">
                  <c:v>RGA Autónomos Moderado</c:v>
                </c:pt>
                <c:pt idx="7">
                  <c:v>RGA Autónomos Conservador</c:v>
                </c:pt>
                <c:pt idx="8">
                  <c:v>Ibercaja Crecimiento</c:v>
                </c:pt>
                <c:pt idx="9">
                  <c:v>Santander Autónomos RFM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'PPES Autónomos'!$T$4:$T$22</c15:sqref>
                  </c15:fullRef>
                </c:ext>
              </c:extLst>
              <c:f>'PPES Autónomos'!$T$4:$T$13</c:f>
              <c:numCache>
                <c:formatCode>0.0</c:formatCode>
                <c:ptCount val="10"/>
                <c:pt idx="0">
                  <c:v>20.244</c:v>
                </c:pt>
                <c:pt idx="1">
                  <c:v>18.244</c:v>
                </c:pt>
                <c:pt idx="2">
                  <c:v>10.709</c:v>
                </c:pt>
                <c:pt idx="3">
                  <c:v>9.2510000000000012</c:v>
                </c:pt>
                <c:pt idx="4">
                  <c:v>6.0039999999999996</c:v>
                </c:pt>
                <c:pt idx="5">
                  <c:v>4.3920000000000003</c:v>
                </c:pt>
                <c:pt idx="6">
                  <c:v>4.3049999999999997</c:v>
                </c:pt>
                <c:pt idx="7">
                  <c:v>4.2409999999999997</c:v>
                </c:pt>
                <c:pt idx="8">
                  <c:v>4.149</c:v>
                </c:pt>
                <c:pt idx="9">
                  <c:v>3.9060000000000001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8-462E-8B73-66499E41E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33878543"/>
        <c:axId val="838506431"/>
      </c:barChart>
      <c:catAx>
        <c:axId val="833878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8506431"/>
        <c:crosses val="autoZero"/>
        <c:auto val="1"/>
        <c:lblAlgn val="ctr"/>
        <c:lblOffset val="100"/>
        <c:noMultiLvlLbl val="0"/>
      </c:catAx>
      <c:valAx>
        <c:axId val="8385064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3878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60960</xdr:rowOff>
    </xdr:from>
    <xdr:to>
      <xdr:col>7</xdr:col>
      <xdr:colOff>212640</xdr:colOff>
      <xdr:row>27</xdr:row>
      <xdr:rowOff>22320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E5EAE9F-98C8-4210-864C-E13839AF5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15240</xdr:rowOff>
    </xdr:from>
    <xdr:to>
      <xdr:col>7</xdr:col>
      <xdr:colOff>212640</xdr:colOff>
      <xdr:row>53</xdr:row>
      <xdr:rowOff>144240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A48F411A-65A9-4343-86F8-F77044F75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0.90938</cdr:y>
    </cdr:from>
    <cdr:to>
      <cdr:x>0.7604</cdr:x>
      <cdr:y>1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5C03DABC-2612-65B2-AF17-F7D267BC516D}"/>
            </a:ext>
          </a:extLst>
        </cdr:cNvPr>
        <cdr:cNvSpPr txBox="1"/>
      </cdr:nvSpPr>
      <cdr:spPr>
        <a:xfrm xmlns:a="http://schemas.openxmlformats.org/drawingml/2006/main">
          <a:off x="0" y="3928530"/>
          <a:ext cx="4379915" cy="39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>
              <a:solidFill>
                <a:schemeClr val="tx1">
                  <a:lumMod val="65000"/>
                  <a:lumOff val="35000"/>
                </a:schemeClr>
              </a:solidFill>
            </a:rPr>
            <a:t>Elaboración Indexa con datos de Inverco </a:t>
          </a:r>
          <a:br>
            <a:rPr lang="es-ES" sz="900">
              <a:solidFill>
                <a:schemeClr val="tx1">
                  <a:lumMod val="65000"/>
                  <a:lumOff val="35000"/>
                </a:schemeClr>
              </a:solidFill>
            </a:rPr>
          </a:br>
          <a:r>
            <a:rPr lang="es-ES" sz="900">
              <a:solidFill>
                <a:schemeClr val="tx1">
                  <a:lumMod val="65000"/>
                  <a:lumOff val="35000"/>
                </a:schemeClr>
              </a:solidFill>
            </a:rPr>
            <a:t>M€ = millones de euros</a:t>
          </a:r>
        </a:p>
      </cdr:txBody>
    </cdr:sp>
  </cdr:relSizeAnchor>
  <cdr:relSizeAnchor xmlns:cdr="http://schemas.openxmlformats.org/drawingml/2006/chartDrawing">
    <cdr:from>
      <cdr:x>0.75465</cdr:x>
      <cdr:y>0.91394</cdr:y>
    </cdr:from>
    <cdr:to>
      <cdr:x>1</cdr:x>
      <cdr:y>1</cdr:y>
    </cdr:to>
    <cdr:pic>
      <cdr:nvPicPr>
        <cdr:cNvPr id="3" name="1 Imagen">
          <a:extLst xmlns:a="http://schemas.openxmlformats.org/drawingml/2006/main">
            <a:ext uri="{FF2B5EF4-FFF2-40B4-BE49-F238E27FC236}">
              <a16:creationId xmlns:a16="http://schemas.microsoft.com/office/drawing/2014/main" id="{E78C34A1-B428-99C6-A03F-9FA633D422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46784" y="3948221"/>
          <a:ext cx="1413216" cy="37177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0.75465</cdr:x>
      <cdr:y>0.91394</cdr:y>
    </cdr:from>
    <cdr:to>
      <cdr:x>1</cdr:x>
      <cdr:y>1</cdr:y>
    </cdr:to>
    <cdr:pic>
      <cdr:nvPicPr>
        <cdr:cNvPr id="2" name="1 Imagen">
          <a:extLst xmlns:a="http://schemas.openxmlformats.org/drawingml/2006/main">
            <a:ext uri="{FF2B5EF4-FFF2-40B4-BE49-F238E27FC236}">
              <a16:creationId xmlns:a16="http://schemas.microsoft.com/office/drawing/2014/main" id="{D887B918-F14C-81E9-6BF5-C3E8898F15D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46784" y="3948221"/>
          <a:ext cx="1413216" cy="37177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0.90938</cdr:y>
    </cdr:from>
    <cdr:to>
      <cdr:x>0.7604</cdr:x>
      <cdr:y>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3AA17696-A8A3-4D88-428E-24AA6760CF6F}"/>
            </a:ext>
          </a:extLst>
        </cdr:cNvPr>
        <cdr:cNvSpPr txBox="1"/>
      </cdr:nvSpPr>
      <cdr:spPr>
        <a:xfrm xmlns:a="http://schemas.openxmlformats.org/drawingml/2006/main">
          <a:off x="0" y="3928522"/>
          <a:ext cx="4379904" cy="391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>
              <a:solidFill>
                <a:schemeClr val="tx1">
                  <a:lumMod val="65000"/>
                  <a:lumOff val="35000"/>
                </a:schemeClr>
              </a:solidFill>
            </a:rPr>
            <a:t>Elaboración Indexa con datos de Inverco, 31/03/2024</a:t>
          </a:r>
          <a:br>
            <a:rPr lang="es-ES" sz="900">
              <a:solidFill>
                <a:schemeClr val="tx1">
                  <a:lumMod val="65000"/>
                  <a:lumOff val="35000"/>
                </a:schemeClr>
              </a:solidFill>
            </a:rPr>
          </a:br>
          <a:r>
            <a:rPr lang="es-ES" sz="900">
              <a:solidFill>
                <a:schemeClr val="tx1">
                  <a:lumMod val="65000"/>
                  <a:lumOff val="35000"/>
                </a:schemeClr>
              </a:solidFill>
            </a:rPr>
            <a:t>M€ = millones de euros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François Derbaix" id="{38109C63-7B6C-4012-A7C6-C236E85491E1}" userId="S::fderbaix@indexacapital.com::8a1c7bdb-63ec-4bd1-a591-ebba37be377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8" dT="2024-02-17T16:55:43.62" personId="{38109C63-7B6C-4012-A7C6-C236E85491E1}" id="{B3D371CB-1D40-4F8B-AFE0-887D15DAB9DB}">
    <text>Dato facilitado por Santander a Inverco probablemente erróneo, no cuadra con el dato de patrimonio</text>
  </threadedComment>
  <threadedComment ref="H13" dT="2024-02-17T16:53:12.75" personId="{38109C63-7B6C-4012-A7C6-C236E85491E1}" id="{B20EBFCD-F713-4524-A175-C5A4E0EE1234}">
    <text>Dato facilitado por Santander a Inverco probablemente erróneo, no cuadra con el dato de patrimonio</text>
  </threadedComment>
  <threadedComment ref="H16" dT="2024-02-17T16:52:48.12" personId="{38109C63-7B6C-4012-A7C6-C236E85491E1}" id="{951B0A51-9654-4E6C-A119-ABD662E83E1B}">
    <text>Dato facilitado por Santander a Inverco probablemente erróneo, no cuadra con el dato de patrimonio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verco.es/28/0/176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E310F-9F48-4709-A836-C8372BB7BF65}">
  <dimension ref="A1:A114"/>
  <sheetViews>
    <sheetView zoomScaleNormal="100" workbookViewId="0">
      <selection activeCell="K2" sqref="K2"/>
    </sheetView>
  </sheetViews>
  <sheetFormatPr baseColWidth="10" defaultRowHeight="13.2" x14ac:dyDescent="0.25"/>
  <sheetData>
    <row r="1" spans="1:1" ht="18" x14ac:dyDescent="0.35">
      <c r="A1" s="50" t="s">
        <v>40</v>
      </c>
    </row>
    <row r="86" spans="1:1" ht="20.399999999999999" x14ac:dyDescent="0.35">
      <c r="A86" s="1"/>
    </row>
    <row r="114" spans="1:1" ht="20.399999999999999" x14ac:dyDescent="0.35">
      <c r="A114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05747-35F7-4185-9CE7-AF81ED2519BB}">
  <dimension ref="A1:AA60"/>
  <sheetViews>
    <sheetView tabSelected="1" workbookViewId="0">
      <pane xSplit="2" ySplit="1" topLeftCell="E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11.44140625" defaultRowHeight="14.4" x14ac:dyDescent="0.3"/>
  <cols>
    <col min="1" max="1" width="34.6640625" style="3" customWidth="1"/>
    <col min="2" max="2" width="13.33203125" style="23" bestFit="1" customWidth="1"/>
    <col min="3" max="3" width="13.33203125" style="23" customWidth="1"/>
    <col min="4" max="9" width="11.44140625" style="3" customWidth="1"/>
    <col min="10" max="12" width="11.44140625" style="3" hidden="1" customWidth="1"/>
    <col min="13" max="13" width="11.44140625" style="3" customWidth="1"/>
    <col min="14" max="14" width="12.77734375" style="3" bestFit="1" customWidth="1"/>
    <col min="15" max="18" width="11.44140625" style="3"/>
    <col min="19" max="20" width="11.44140625" style="17"/>
    <col min="21" max="23" width="11.44140625" style="3" hidden="1" customWidth="1"/>
    <col min="24" max="24" width="11.44140625" style="3"/>
    <col min="25" max="27" width="12.77734375" style="3" customWidth="1"/>
    <col min="28" max="16384" width="11.44140625" style="3"/>
  </cols>
  <sheetData>
    <row r="1" spans="1:27" s="43" customFormat="1" ht="43.8" x14ac:dyDescent="0.35">
      <c r="A1" s="40" t="s">
        <v>37</v>
      </c>
      <c r="B1" s="41" t="s">
        <v>14</v>
      </c>
      <c r="C1" s="40" t="s">
        <v>38</v>
      </c>
      <c r="D1" s="42">
        <v>44926</v>
      </c>
      <c r="E1" s="42">
        <v>45016</v>
      </c>
      <c r="F1" s="42">
        <v>45107</v>
      </c>
      <c r="G1" s="42">
        <v>45199</v>
      </c>
      <c r="H1" s="42">
        <v>45291</v>
      </c>
      <c r="I1" s="42">
        <v>45382</v>
      </c>
      <c r="J1" s="42">
        <v>45473</v>
      </c>
      <c r="K1" s="42">
        <v>45565</v>
      </c>
      <c r="L1" s="42">
        <v>45657</v>
      </c>
      <c r="N1" s="40" t="s">
        <v>41</v>
      </c>
      <c r="O1" s="44">
        <f t="shared" ref="O1:W1" si="0">D1</f>
        <v>44926</v>
      </c>
      <c r="P1" s="44">
        <f t="shared" si="0"/>
        <v>45016</v>
      </c>
      <c r="Q1" s="44">
        <f t="shared" si="0"/>
        <v>45107</v>
      </c>
      <c r="R1" s="44">
        <f t="shared" si="0"/>
        <v>45199</v>
      </c>
      <c r="S1" s="44">
        <f t="shared" si="0"/>
        <v>45291</v>
      </c>
      <c r="T1" s="44">
        <f t="shared" si="0"/>
        <v>45382</v>
      </c>
      <c r="U1" s="44">
        <f t="shared" si="0"/>
        <v>45473</v>
      </c>
      <c r="V1" s="42">
        <f t="shared" si="0"/>
        <v>45565</v>
      </c>
      <c r="W1" s="42">
        <f t="shared" si="0"/>
        <v>45657</v>
      </c>
      <c r="X1" s="42"/>
      <c r="Y1" s="45" t="s">
        <v>34</v>
      </c>
      <c r="Z1" s="46" t="s">
        <v>33</v>
      </c>
      <c r="AA1" s="46" t="s">
        <v>35</v>
      </c>
    </row>
    <row r="2" spans="1:27" ht="36" x14ac:dyDescent="0.35">
      <c r="A2" s="49" t="s">
        <v>40</v>
      </c>
      <c r="B2" s="24"/>
      <c r="C2" s="24"/>
      <c r="D2" s="20"/>
      <c r="E2" s="20"/>
      <c r="F2" s="20"/>
      <c r="G2" s="20"/>
      <c r="H2" s="20"/>
      <c r="I2" s="20"/>
      <c r="J2" s="20"/>
      <c r="K2" s="20"/>
      <c r="L2" s="20"/>
      <c r="O2" s="8"/>
      <c r="P2" s="8"/>
      <c r="Q2" s="8"/>
      <c r="R2" s="8"/>
      <c r="S2" s="8"/>
      <c r="T2" s="8"/>
      <c r="U2" s="15"/>
      <c r="V2" s="15"/>
      <c r="W2" s="15"/>
      <c r="X2" s="8"/>
      <c r="Y2" s="8"/>
      <c r="Z2" s="8"/>
    </row>
    <row r="3" spans="1:27" s="4" customFormat="1" ht="18" x14ac:dyDescent="0.35">
      <c r="A3" s="6" t="s">
        <v>8</v>
      </c>
      <c r="B3" s="22"/>
      <c r="C3" s="22"/>
      <c r="D3" s="18"/>
      <c r="E3" s="18"/>
      <c r="F3" s="18"/>
      <c r="G3" s="18"/>
      <c r="H3" s="18"/>
      <c r="I3" s="18"/>
      <c r="J3" s="18"/>
      <c r="K3" s="18"/>
      <c r="L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7" x14ac:dyDescent="0.3">
      <c r="A4" s="21" t="str">
        <f>A$48</f>
        <v>MAPFRE ATA Autónomos</v>
      </c>
      <c r="B4" s="24" t="s">
        <v>15</v>
      </c>
      <c r="C4" s="24"/>
      <c r="D4" s="19"/>
      <c r="E4" s="19"/>
      <c r="F4" s="19"/>
      <c r="G4" s="19"/>
      <c r="H4" s="19">
        <f>H$49</f>
        <v>4069</v>
      </c>
      <c r="I4" s="19">
        <f>I$49</f>
        <v>4717</v>
      </c>
      <c r="J4" s="19"/>
      <c r="K4" s="19"/>
      <c r="L4" s="19"/>
      <c r="O4" s="8">
        <f t="shared" ref="O4:T4" si="1">O$48+O$49</f>
        <v>0</v>
      </c>
      <c r="P4" s="8">
        <f t="shared" si="1"/>
        <v>0</v>
      </c>
      <c r="Q4" s="8">
        <f t="shared" si="1"/>
        <v>0</v>
      </c>
      <c r="R4" s="8">
        <f t="shared" si="1"/>
        <v>0</v>
      </c>
      <c r="S4" s="8">
        <f t="shared" si="1"/>
        <v>16.556000000000001</v>
      </c>
      <c r="T4" s="8">
        <f t="shared" si="1"/>
        <v>20.244</v>
      </c>
      <c r="U4" s="15"/>
      <c r="V4" s="15"/>
      <c r="W4" s="15"/>
      <c r="X4" s="8"/>
      <c r="Y4" s="30">
        <f>T4*1000000/H4</f>
        <v>4975.178176456132</v>
      </c>
      <c r="Z4" s="8">
        <f>6.532+9.519</f>
        <v>16.051000000000002</v>
      </c>
      <c r="AA4" s="30">
        <f>Z4/H4*1000000</f>
        <v>3944.7038584418783</v>
      </c>
    </row>
    <row r="5" spans="1:27" x14ac:dyDescent="0.3">
      <c r="A5" s="21" t="s">
        <v>4</v>
      </c>
      <c r="B5" s="23">
        <v>5470</v>
      </c>
      <c r="D5" s="19">
        <f t="shared" ref="D5:I5" si="2">D$34</f>
        <v>28</v>
      </c>
      <c r="E5" s="19">
        <f t="shared" si="2"/>
        <v>468</v>
      </c>
      <c r="F5" s="19">
        <f t="shared" si="2"/>
        <v>821</v>
      </c>
      <c r="G5" s="19">
        <f t="shared" si="2"/>
        <v>968</v>
      </c>
      <c r="H5" s="19">
        <f t="shared" si="2"/>
        <v>3497</v>
      </c>
      <c r="I5" s="19">
        <f t="shared" si="2"/>
        <v>4198</v>
      </c>
      <c r="J5" s="19"/>
      <c r="K5" s="19"/>
      <c r="L5" s="19"/>
      <c r="O5" s="8">
        <f t="shared" ref="O5:T5" si="3">O$34</f>
        <v>0.03</v>
      </c>
      <c r="P5" s="8">
        <f t="shared" si="3"/>
        <v>1.0289999999999999</v>
      </c>
      <c r="Q5" s="8">
        <f t="shared" si="3"/>
        <v>2.052</v>
      </c>
      <c r="R5" s="8">
        <f t="shared" si="3"/>
        <v>2.8050000000000002</v>
      </c>
      <c r="S5" s="8">
        <f t="shared" si="3"/>
        <v>15.923999999999999</v>
      </c>
      <c r="T5" s="8">
        <f t="shared" si="3"/>
        <v>18.244</v>
      </c>
      <c r="U5" s="15"/>
      <c r="V5" s="15"/>
      <c r="W5" s="15"/>
      <c r="X5" s="8"/>
      <c r="Y5" s="30">
        <f>T5*1000000/H5</f>
        <v>5217.0431798684585</v>
      </c>
      <c r="Z5" s="8">
        <v>2.226</v>
      </c>
      <c r="AA5" s="30">
        <f>Z5/H5*1000000</f>
        <v>636.54561052330575</v>
      </c>
    </row>
    <row r="6" spans="1:27" x14ac:dyDescent="0.3">
      <c r="A6" s="21" t="s">
        <v>12</v>
      </c>
      <c r="B6" s="23">
        <v>5510</v>
      </c>
      <c r="D6" s="19"/>
      <c r="E6" s="19"/>
      <c r="F6" s="19"/>
      <c r="G6" s="19"/>
      <c r="H6" s="19">
        <f>H$32</f>
        <v>2382</v>
      </c>
      <c r="I6" s="19">
        <f>I$32</f>
        <v>2674</v>
      </c>
      <c r="J6" s="19"/>
      <c r="K6" s="19"/>
      <c r="L6" s="19"/>
      <c r="O6" s="8">
        <f t="shared" ref="O6:T6" si="4">+O$32</f>
        <v>0</v>
      </c>
      <c r="P6" s="8">
        <f t="shared" si="4"/>
        <v>0</v>
      </c>
      <c r="Q6" s="8">
        <f t="shared" si="4"/>
        <v>0</v>
      </c>
      <c r="R6" s="8">
        <f t="shared" si="4"/>
        <v>0</v>
      </c>
      <c r="S6" s="8">
        <f t="shared" si="4"/>
        <v>9.1519999999999992</v>
      </c>
      <c r="T6" s="8">
        <f t="shared" si="4"/>
        <v>10.709</v>
      </c>
      <c r="U6" s="15"/>
      <c r="V6" s="15"/>
      <c r="W6" s="15"/>
      <c r="X6" s="8"/>
      <c r="Y6" s="30">
        <f>T6*1000000/H6</f>
        <v>4495.8018471872374</v>
      </c>
      <c r="Z6" s="8">
        <v>8.7940000000000005</v>
      </c>
      <c r="AA6" s="30">
        <f>Z6/H6*1000000</f>
        <v>3691.8555835432412</v>
      </c>
    </row>
    <row r="7" spans="1:27" x14ac:dyDescent="0.3">
      <c r="A7" s="27" t="s">
        <v>30</v>
      </c>
      <c r="B7" s="28" t="s">
        <v>16</v>
      </c>
      <c r="C7" s="28"/>
      <c r="D7" s="19"/>
      <c r="E7" s="19">
        <f>E$47</f>
        <v>65</v>
      </c>
      <c r="F7" s="19">
        <f>F$47</f>
        <v>323</v>
      </c>
      <c r="G7" s="19">
        <f>G$47</f>
        <v>529</v>
      </c>
      <c r="H7" s="19">
        <f>H$47</f>
        <v>1676</v>
      </c>
      <c r="I7" s="19">
        <f>I$47</f>
        <v>1801</v>
      </c>
      <c r="J7" s="19"/>
      <c r="K7" s="19"/>
      <c r="L7" s="19"/>
      <c r="O7" s="8">
        <f t="shared" ref="O7:T7" si="5">O$46+O$47</f>
        <v>0</v>
      </c>
      <c r="P7" s="8">
        <f t="shared" si="5"/>
        <v>8.7000000000000008E-2</v>
      </c>
      <c r="Q7" s="8">
        <f t="shared" si="5"/>
        <v>0.63700000000000001</v>
      </c>
      <c r="R7" s="8">
        <f t="shared" si="5"/>
        <v>1.3109999999999999</v>
      </c>
      <c r="S7" s="8">
        <f t="shared" si="5"/>
        <v>7.2419999999999991</v>
      </c>
      <c r="T7" s="8">
        <f t="shared" si="5"/>
        <v>9.2510000000000012</v>
      </c>
      <c r="U7" s="9"/>
      <c r="V7" s="9"/>
      <c r="W7" s="9"/>
      <c r="X7" s="8"/>
      <c r="Y7" s="30">
        <f>T7*1000000/H7</f>
        <v>5519.6897374701684</v>
      </c>
      <c r="Z7" s="8">
        <f>2.357+4.354</f>
        <v>6.7110000000000003</v>
      </c>
      <c r="AA7" s="30">
        <f>Z7/H7*1000000</f>
        <v>4004.1766109785203</v>
      </c>
    </row>
    <row r="8" spans="1:27" x14ac:dyDescent="0.3">
      <c r="A8" s="21" t="s">
        <v>9</v>
      </c>
      <c r="B8" s="23">
        <v>5501</v>
      </c>
      <c r="D8" s="19"/>
      <c r="E8" s="19"/>
      <c r="F8" s="19"/>
      <c r="G8" s="19"/>
      <c r="H8" s="48">
        <f>H$57</f>
        <v>87</v>
      </c>
      <c r="I8" s="48">
        <f>I$57</f>
        <v>87</v>
      </c>
      <c r="J8" s="19"/>
      <c r="K8" s="19"/>
      <c r="L8" s="19"/>
      <c r="O8" s="8">
        <f t="shared" ref="O8:T8" si="6">O$57</f>
        <v>0</v>
      </c>
      <c r="P8" s="8">
        <f t="shared" si="6"/>
        <v>0</v>
      </c>
      <c r="Q8" s="8">
        <f t="shared" si="6"/>
        <v>0</v>
      </c>
      <c r="R8" s="8">
        <f t="shared" si="6"/>
        <v>0</v>
      </c>
      <c r="S8" s="8">
        <f t="shared" si="6"/>
        <v>5.15</v>
      </c>
      <c r="T8" s="8">
        <f t="shared" si="6"/>
        <v>6.0039999999999996</v>
      </c>
      <c r="U8" s="15"/>
      <c r="V8" s="15"/>
      <c r="W8" s="15"/>
      <c r="X8" s="8"/>
      <c r="Y8" s="30"/>
      <c r="Z8" s="8"/>
    </row>
    <row r="9" spans="1:27" x14ac:dyDescent="0.3">
      <c r="A9" s="21" t="s">
        <v>7</v>
      </c>
      <c r="B9" s="23">
        <v>5506</v>
      </c>
      <c r="D9" s="19"/>
      <c r="E9" s="19"/>
      <c r="F9" s="19"/>
      <c r="G9" s="19">
        <f>G$41</f>
        <v>48</v>
      </c>
      <c r="H9" s="19">
        <f>H$41</f>
        <v>425</v>
      </c>
      <c r="I9" s="19">
        <f>I$41</f>
        <v>441</v>
      </c>
      <c r="J9" s="19"/>
      <c r="K9" s="19"/>
      <c r="L9" s="19"/>
      <c r="O9" s="8">
        <f t="shared" ref="O9:T9" si="7">O$41</f>
        <v>0</v>
      </c>
      <c r="P9" s="8">
        <f t="shared" si="7"/>
        <v>0</v>
      </c>
      <c r="Q9" s="8">
        <f t="shared" si="7"/>
        <v>0</v>
      </c>
      <c r="R9" s="8">
        <f t="shared" si="7"/>
        <v>1.2829999999999999</v>
      </c>
      <c r="S9" s="8">
        <f t="shared" si="7"/>
        <v>3.6309999999999998</v>
      </c>
      <c r="T9" s="8">
        <f t="shared" si="7"/>
        <v>4.3920000000000003</v>
      </c>
      <c r="U9" s="15"/>
      <c r="V9" s="15"/>
      <c r="W9" s="15"/>
      <c r="X9" s="8"/>
      <c r="Y9" s="30">
        <f>T9*1000000/H9</f>
        <v>10334.117647058823</v>
      </c>
      <c r="Z9" s="8"/>
    </row>
    <row r="10" spans="1:27" x14ac:dyDescent="0.3">
      <c r="A10" s="21" t="s">
        <v>17</v>
      </c>
      <c r="B10" s="23">
        <v>5515</v>
      </c>
      <c r="D10" s="19"/>
      <c r="E10" s="19"/>
      <c r="F10" s="19"/>
      <c r="G10" s="19"/>
      <c r="H10" s="19">
        <f>H$51</f>
        <v>1025</v>
      </c>
      <c r="I10" s="19">
        <f>I$51</f>
        <v>1091</v>
      </c>
      <c r="J10" s="19"/>
      <c r="K10" s="19"/>
      <c r="L10" s="19"/>
      <c r="O10" s="8">
        <f t="shared" ref="O10:T10" si="8">O$51</f>
        <v>0</v>
      </c>
      <c r="P10" s="8">
        <f t="shared" si="8"/>
        <v>0</v>
      </c>
      <c r="Q10" s="8">
        <f t="shared" si="8"/>
        <v>0</v>
      </c>
      <c r="R10" s="8">
        <f t="shared" si="8"/>
        <v>0</v>
      </c>
      <c r="S10" s="8">
        <f t="shared" si="8"/>
        <v>3.6680000000000001</v>
      </c>
      <c r="T10" s="8">
        <f t="shared" si="8"/>
        <v>4.3049999999999997</v>
      </c>
      <c r="U10" s="15"/>
      <c r="V10" s="15"/>
      <c r="W10" s="15"/>
      <c r="X10" s="8"/>
      <c r="Y10" s="30">
        <f>T10*1000000/H10</f>
        <v>4200</v>
      </c>
      <c r="Z10" s="8"/>
    </row>
    <row r="11" spans="1:27" x14ac:dyDescent="0.3">
      <c r="A11" s="21" t="str">
        <f>A$50</f>
        <v>RGA Autónomos Conservador</v>
      </c>
      <c r="B11" s="23">
        <v>5531</v>
      </c>
      <c r="D11" s="19"/>
      <c r="E11" s="19"/>
      <c r="F11" s="19"/>
      <c r="G11" s="19"/>
      <c r="H11" s="19">
        <f>H$50</f>
        <v>987</v>
      </c>
      <c r="I11" s="19">
        <f>I$50</f>
        <v>1024</v>
      </c>
      <c r="J11" s="19"/>
      <c r="K11" s="19"/>
      <c r="L11" s="19"/>
      <c r="O11" s="8">
        <f t="shared" ref="O11:T11" si="9">O$50</f>
        <v>0</v>
      </c>
      <c r="P11" s="8">
        <f t="shared" si="9"/>
        <v>0</v>
      </c>
      <c r="Q11" s="8">
        <f t="shared" si="9"/>
        <v>0</v>
      </c>
      <c r="R11" s="8">
        <f t="shared" si="9"/>
        <v>0</v>
      </c>
      <c r="S11" s="8">
        <f t="shared" si="9"/>
        <v>4.0289999999999999</v>
      </c>
      <c r="T11" s="8">
        <f t="shared" si="9"/>
        <v>4.2409999999999997</v>
      </c>
      <c r="U11" s="15"/>
      <c r="V11" s="15"/>
      <c r="W11" s="15"/>
      <c r="X11" s="8"/>
      <c r="Y11" s="30">
        <f>T11*1000000/H11</f>
        <v>4296.8591691995944</v>
      </c>
      <c r="Z11" s="8"/>
    </row>
    <row r="12" spans="1:27" x14ac:dyDescent="0.3">
      <c r="A12" s="17" t="str">
        <f>A$44</f>
        <v>Ibercaja Crecimiento</v>
      </c>
      <c r="B12" s="23">
        <f>B$44</f>
        <v>5513</v>
      </c>
      <c r="D12" s="19"/>
      <c r="E12" s="19"/>
      <c r="F12" s="19"/>
      <c r="G12" s="19"/>
      <c r="H12" s="19">
        <f>H$44</f>
        <v>906</v>
      </c>
      <c r="I12" s="19">
        <f>I$44</f>
        <v>939</v>
      </c>
      <c r="J12" s="19"/>
      <c r="K12" s="19"/>
      <c r="L12" s="19"/>
      <c r="O12" s="8">
        <f t="shared" ref="O12:T12" si="10">O$44</f>
        <v>0</v>
      </c>
      <c r="P12" s="8">
        <f t="shared" si="10"/>
        <v>0</v>
      </c>
      <c r="Q12" s="8">
        <f t="shared" si="10"/>
        <v>0</v>
      </c>
      <c r="R12" s="8">
        <f t="shared" si="10"/>
        <v>0</v>
      </c>
      <c r="S12" s="8">
        <f t="shared" si="10"/>
        <v>3.6960000000000002</v>
      </c>
      <c r="T12" s="8">
        <f t="shared" si="10"/>
        <v>4.149</v>
      </c>
      <c r="U12" s="15"/>
      <c r="V12" s="15"/>
      <c r="W12" s="15"/>
      <c r="X12" s="8"/>
      <c r="Y12" s="30">
        <f>T12*1000000/H12</f>
        <v>4579.4701986754962</v>
      </c>
      <c r="Z12" s="8"/>
    </row>
    <row r="13" spans="1:27" x14ac:dyDescent="0.3">
      <c r="A13" s="29" t="s">
        <v>5</v>
      </c>
      <c r="B13" s="24">
        <v>5507</v>
      </c>
      <c r="C13" s="24"/>
      <c r="D13" s="19"/>
      <c r="E13" s="19"/>
      <c r="F13" s="48">
        <f>F$54</f>
        <v>62</v>
      </c>
      <c r="G13" s="48">
        <f>G$54</f>
        <v>96</v>
      </c>
      <c r="H13" s="48">
        <f>H$54</f>
        <v>96</v>
      </c>
      <c r="I13" s="48">
        <f>I$54</f>
        <v>96</v>
      </c>
      <c r="J13" s="19"/>
      <c r="K13" s="19"/>
      <c r="L13" s="19"/>
      <c r="O13" s="8">
        <f t="shared" ref="O13:T13" si="11">O$54</f>
        <v>0</v>
      </c>
      <c r="P13" s="8">
        <f t="shared" si="11"/>
        <v>0</v>
      </c>
      <c r="Q13" s="8">
        <f t="shared" si="11"/>
        <v>0.16400000000000001</v>
      </c>
      <c r="R13" s="8">
        <f t="shared" si="11"/>
        <v>0.27800000000000002</v>
      </c>
      <c r="S13" s="8">
        <f t="shared" si="11"/>
        <v>3.528</v>
      </c>
      <c r="T13" s="8">
        <f t="shared" si="11"/>
        <v>3.9060000000000001</v>
      </c>
      <c r="U13" s="9"/>
      <c r="V13" s="9"/>
      <c r="W13" s="9"/>
      <c r="X13" s="8"/>
      <c r="Y13" s="30"/>
      <c r="Z13" s="8"/>
    </row>
    <row r="14" spans="1:27" x14ac:dyDescent="0.3">
      <c r="A14" s="27" t="str">
        <f>A$30</f>
        <v>Abanca Emprendedores y Profesionales</v>
      </c>
      <c r="B14" s="23">
        <v>5533</v>
      </c>
      <c r="D14" s="19"/>
      <c r="E14" s="19"/>
      <c r="F14" s="19"/>
      <c r="G14" s="19"/>
      <c r="H14" s="19">
        <f>H$30</f>
        <v>897</v>
      </c>
      <c r="I14" s="19">
        <f>I$30</f>
        <v>1051</v>
      </c>
      <c r="J14" s="19"/>
      <c r="K14" s="19"/>
      <c r="L14" s="19"/>
      <c r="O14" s="8">
        <f t="shared" ref="O14:T14" si="12">O$30</f>
        <v>0</v>
      </c>
      <c r="P14" s="8">
        <f t="shared" si="12"/>
        <v>0</v>
      </c>
      <c r="Q14" s="8">
        <f t="shared" si="12"/>
        <v>0</v>
      </c>
      <c r="R14" s="8">
        <f t="shared" si="12"/>
        <v>0</v>
      </c>
      <c r="S14" s="8">
        <f t="shared" si="12"/>
        <v>3.246</v>
      </c>
      <c r="T14" s="8">
        <f t="shared" si="12"/>
        <v>3.8559999999999999</v>
      </c>
      <c r="U14" s="15"/>
      <c r="V14" s="15"/>
      <c r="W14" s="15"/>
      <c r="X14" s="8"/>
      <c r="Y14" s="30">
        <f>T14*1000000/H14</f>
        <v>4298.7736900780383</v>
      </c>
      <c r="Z14" s="8"/>
    </row>
    <row r="15" spans="1:27" x14ac:dyDescent="0.3">
      <c r="A15" s="21" t="s">
        <v>11</v>
      </c>
      <c r="B15" s="23">
        <v>5535</v>
      </c>
      <c r="D15" s="19"/>
      <c r="E15" s="19"/>
      <c r="F15" s="19"/>
      <c r="G15" s="19"/>
      <c r="H15" s="19">
        <f>H$45</f>
        <v>808</v>
      </c>
      <c r="I15" s="19">
        <f>I$45</f>
        <v>843</v>
      </c>
      <c r="J15" s="19"/>
      <c r="K15" s="19"/>
      <c r="L15" s="19"/>
      <c r="O15" s="8">
        <f t="shared" ref="O15:T15" si="13">O$45</f>
        <v>0</v>
      </c>
      <c r="P15" s="8">
        <f t="shared" si="13"/>
        <v>0</v>
      </c>
      <c r="Q15" s="8">
        <f t="shared" si="13"/>
        <v>0</v>
      </c>
      <c r="R15" s="8">
        <f t="shared" si="13"/>
        <v>0</v>
      </c>
      <c r="S15" s="8">
        <f t="shared" si="13"/>
        <v>3.0920000000000001</v>
      </c>
      <c r="T15" s="8">
        <f t="shared" si="13"/>
        <v>3.3460000000000001</v>
      </c>
      <c r="U15" s="15"/>
      <c r="V15" s="15"/>
      <c r="W15" s="15"/>
      <c r="X15" s="8"/>
      <c r="Y15" s="30">
        <f>T15*1000000/H15</f>
        <v>4141.0891089108909</v>
      </c>
      <c r="Z15" s="8"/>
    </row>
    <row r="16" spans="1:27" x14ac:dyDescent="0.3">
      <c r="A16" s="27" t="s">
        <v>6</v>
      </c>
      <c r="B16" s="24">
        <v>5508</v>
      </c>
      <c r="C16" s="24"/>
      <c r="D16" s="19"/>
      <c r="E16" s="19"/>
      <c r="F16" s="48">
        <f>F$55</f>
        <v>61</v>
      </c>
      <c r="G16" s="48">
        <f>G$55</f>
        <v>96</v>
      </c>
      <c r="H16" s="48">
        <f>H$55</f>
        <v>96</v>
      </c>
      <c r="I16" s="48">
        <f>I$55</f>
        <v>96</v>
      </c>
      <c r="J16" s="19"/>
      <c r="K16" s="19"/>
      <c r="L16" s="19"/>
      <c r="O16" s="8">
        <f t="shared" ref="O16:T16" si="14">O$55</f>
        <v>0</v>
      </c>
      <c r="P16" s="8">
        <f t="shared" si="14"/>
        <v>0</v>
      </c>
      <c r="Q16" s="8">
        <f t="shared" si="14"/>
        <v>9.7000000000000003E-2</v>
      </c>
      <c r="R16" s="8">
        <f t="shared" si="14"/>
        <v>0.219</v>
      </c>
      <c r="S16" s="8">
        <f t="shared" si="14"/>
        <v>2.3210000000000002</v>
      </c>
      <c r="T16" s="8">
        <f t="shared" si="14"/>
        <v>2.8359999999999999</v>
      </c>
      <c r="U16" s="9"/>
      <c r="V16" s="9"/>
      <c r="W16" s="9"/>
      <c r="X16" s="8"/>
      <c r="Y16" s="30"/>
      <c r="Z16" s="8"/>
    </row>
    <row r="17" spans="1:27" x14ac:dyDescent="0.3">
      <c r="A17" s="21" t="str">
        <f>A$53</f>
        <v>Sabadell Economistas Autónomos</v>
      </c>
      <c r="B17" s="23">
        <f>B$53</f>
        <v>5532</v>
      </c>
      <c r="D17" s="19"/>
      <c r="E17" s="19"/>
      <c r="F17" s="19"/>
      <c r="G17" s="19"/>
      <c r="H17" s="19">
        <f>H$53</f>
        <v>568</v>
      </c>
      <c r="I17" s="19">
        <f>I$53</f>
        <v>754</v>
      </c>
      <c r="J17" s="19"/>
      <c r="K17" s="19"/>
      <c r="L17" s="19"/>
      <c r="O17" s="8">
        <f t="shared" ref="O17:T17" si="15">O$53</f>
        <v>0</v>
      </c>
      <c r="P17" s="8">
        <f t="shared" si="15"/>
        <v>0</v>
      </c>
      <c r="Q17" s="8">
        <f t="shared" si="15"/>
        <v>0</v>
      </c>
      <c r="R17" s="8">
        <f t="shared" si="15"/>
        <v>0</v>
      </c>
      <c r="S17" s="8">
        <f t="shared" si="15"/>
        <v>1.1120000000000001</v>
      </c>
      <c r="T17" s="8">
        <f t="shared" si="15"/>
        <v>1.304</v>
      </c>
      <c r="U17" s="15"/>
      <c r="V17" s="15"/>
      <c r="W17" s="15"/>
      <c r="X17" s="8"/>
      <c r="Y17" s="30"/>
      <c r="Z17" s="8"/>
    </row>
    <row r="18" spans="1:27" x14ac:dyDescent="0.3">
      <c r="A18" s="17" t="s">
        <v>1</v>
      </c>
      <c r="B18" s="23">
        <v>5493</v>
      </c>
      <c r="D18" s="19"/>
      <c r="E18" s="19"/>
      <c r="F18" s="19"/>
      <c r="G18" s="19"/>
      <c r="H18" s="19"/>
      <c r="I18" s="19">
        <f>I$31</f>
        <v>181</v>
      </c>
      <c r="J18" s="19"/>
      <c r="K18" s="19"/>
      <c r="L18" s="19"/>
      <c r="O18" s="8">
        <f t="shared" ref="O18:T18" si="16">O$31</f>
        <v>0</v>
      </c>
      <c r="P18" s="8">
        <f t="shared" si="16"/>
        <v>0</v>
      </c>
      <c r="Q18" s="8">
        <f t="shared" si="16"/>
        <v>0</v>
      </c>
      <c r="R18" s="8">
        <f t="shared" si="16"/>
        <v>0</v>
      </c>
      <c r="S18" s="8">
        <f t="shared" si="16"/>
        <v>0.47799999999999998</v>
      </c>
      <c r="T18" s="8">
        <f t="shared" si="16"/>
        <v>0.60799999999999998</v>
      </c>
      <c r="U18" s="15"/>
      <c r="V18" s="15"/>
      <c r="W18" s="15"/>
      <c r="X18" s="8"/>
      <c r="Y18" s="30"/>
      <c r="Z18" s="8"/>
    </row>
    <row r="19" spans="1:27" x14ac:dyDescent="0.3">
      <c r="A19" s="35" t="s">
        <v>39</v>
      </c>
      <c r="B19" s="23">
        <v>5495</v>
      </c>
      <c r="D19" s="19"/>
      <c r="E19" s="19"/>
      <c r="F19" s="19"/>
      <c r="G19" s="19"/>
      <c r="H19" s="19">
        <f>H$56</f>
        <v>32</v>
      </c>
      <c r="I19" s="19">
        <f>I$56</f>
        <v>32</v>
      </c>
      <c r="J19" s="19"/>
      <c r="K19" s="19"/>
      <c r="L19" s="19"/>
      <c r="O19" s="8">
        <f t="shared" ref="O19:T19" si="17">O$56</f>
        <v>0</v>
      </c>
      <c r="P19" s="8">
        <f t="shared" si="17"/>
        <v>0</v>
      </c>
      <c r="Q19" s="8">
        <f t="shared" si="17"/>
        <v>0</v>
      </c>
      <c r="R19" s="8">
        <f t="shared" si="17"/>
        <v>0</v>
      </c>
      <c r="S19" s="8">
        <f t="shared" si="17"/>
        <v>0.12</v>
      </c>
      <c r="T19" s="8">
        <f t="shared" si="17"/>
        <v>0.14299999999999999</v>
      </c>
      <c r="U19" s="15"/>
      <c r="V19" s="15"/>
      <c r="W19" s="15"/>
      <c r="X19" s="8"/>
      <c r="Y19" s="30">
        <f>T19*1000000/H19</f>
        <v>4468.75</v>
      </c>
      <c r="Z19" s="8"/>
    </row>
    <row r="20" spans="1:27" x14ac:dyDescent="0.3">
      <c r="A20" s="27" t="s">
        <v>28</v>
      </c>
      <c r="B20" s="24" t="s">
        <v>20</v>
      </c>
      <c r="C20" s="24"/>
      <c r="D20" s="19"/>
      <c r="E20" s="19"/>
      <c r="F20" s="19"/>
      <c r="G20" s="19"/>
      <c r="H20" s="19">
        <f>H$36</f>
        <v>5</v>
      </c>
      <c r="I20" s="19">
        <f>I$36</f>
        <v>5</v>
      </c>
      <c r="J20" s="19"/>
      <c r="K20" s="19"/>
      <c r="L20" s="19"/>
      <c r="O20" s="8">
        <f t="shared" ref="O20:T20" si="18">O$35+O$36</f>
        <v>0</v>
      </c>
      <c r="P20" s="8">
        <f t="shared" si="18"/>
        <v>0</v>
      </c>
      <c r="Q20" s="8">
        <f t="shared" si="18"/>
        <v>0</v>
      </c>
      <c r="R20" s="8">
        <f t="shared" si="18"/>
        <v>0</v>
      </c>
      <c r="S20" s="8">
        <f t="shared" si="18"/>
        <v>8.900000000000001E-2</v>
      </c>
      <c r="T20" s="8">
        <f t="shared" si="18"/>
        <v>9.2999999999999999E-2</v>
      </c>
      <c r="U20" s="15"/>
      <c r="V20" s="15"/>
      <c r="W20" s="15"/>
      <c r="X20" s="8"/>
      <c r="Y20" s="30">
        <f>T20*1000000/H20</f>
        <v>18600</v>
      </c>
      <c r="Z20" s="8"/>
    </row>
    <row r="21" spans="1:27" x14ac:dyDescent="0.3">
      <c r="A21" s="21" t="s">
        <v>18</v>
      </c>
      <c r="B21" s="24" t="s">
        <v>19</v>
      </c>
      <c r="C21" s="24"/>
      <c r="D21" s="19"/>
      <c r="E21" s="19"/>
      <c r="F21" s="19"/>
      <c r="G21" s="19"/>
      <c r="H21" s="19">
        <f>H$39</f>
        <v>2</v>
      </c>
      <c r="I21" s="19">
        <f>I$39</f>
        <v>5</v>
      </c>
      <c r="J21" s="19"/>
      <c r="K21" s="19"/>
      <c r="L21" s="19"/>
      <c r="O21" s="8">
        <f t="shared" ref="O21:T21" si="19">O$39+O$40</f>
        <v>0</v>
      </c>
      <c r="P21" s="8">
        <f t="shared" si="19"/>
        <v>0</v>
      </c>
      <c r="Q21" s="8">
        <f t="shared" si="19"/>
        <v>0</v>
      </c>
      <c r="R21" s="8">
        <f t="shared" si="19"/>
        <v>0</v>
      </c>
      <c r="S21" s="8">
        <f t="shared" si="19"/>
        <v>8.0000000000000002E-3</v>
      </c>
      <c r="T21" s="8">
        <f t="shared" si="19"/>
        <v>0.01</v>
      </c>
      <c r="U21" s="15"/>
      <c r="V21" s="15"/>
      <c r="W21" s="15"/>
      <c r="X21" s="8"/>
      <c r="Y21" s="30">
        <f>T21*1000000/H21</f>
        <v>5000</v>
      </c>
      <c r="Z21" s="8"/>
    </row>
    <row r="22" spans="1:27" x14ac:dyDescent="0.3">
      <c r="A22" s="62" t="s">
        <v>44</v>
      </c>
      <c r="B22" s="24">
        <v>5546</v>
      </c>
      <c r="C22" s="24"/>
      <c r="D22" s="19"/>
      <c r="E22" s="19"/>
      <c r="F22" s="19"/>
      <c r="G22" s="19"/>
      <c r="H22" s="19"/>
      <c r="I22" s="19">
        <f>I$43</f>
        <v>6</v>
      </c>
      <c r="J22" s="19"/>
      <c r="K22" s="19"/>
      <c r="L22" s="19"/>
      <c r="O22" s="63">
        <f t="shared" ref="O22:T22" si="20">O$43</f>
        <v>0</v>
      </c>
      <c r="P22" s="63">
        <f t="shared" si="20"/>
        <v>0</v>
      </c>
      <c r="Q22" s="63">
        <f t="shared" si="20"/>
        <v>0</v>
      </c>
      <c r="R22" s="63">
        <f t="shared" si="20"/>
        <v>0</v>
      </c>
      <c r="S22" s="63">
        <f t="shared" si="20"/>
        <v>0</v>
      </c>
      <c r="T22" s="63">
        <f t="shared" si="20"/>
        <v>5.0000000000000001E-3</v>
      </c>
      <c r="U22" s="15"/>
      <c r="V22" s="15"/>
      <c r="W22" s="15"/>
      <c r="X22" s="8"/>
      <c r="Y22" s="30"/>
      <c r="Z22" s="8"/>
    </row>
    <row r="23" spans="1:27" x14ac:dyDescent="0.3">
      <c r="A23" s="13"/>
      <c r="D23" s="20"/>
      <c r="E23" s="20"/>
      <c r="F23" s="20"/>
      <c r="G23" s="20"/>
      <c r="H23" s="20"/>
      <c r="I23" s="20"/>
      <c r="J23" s="20"/>
      <c r="K23" s="20"/>
      <c r="L23" s="20"/>
      <c r="O23" s="8"/>
      <c r="P23" s="8"/>
      <c r="Q23" s="8"/>
      <c r="R23" s="8"/>
      <c r="S23" s="8"/>
      <c r="T23" s="8"/>
      <c r="U23" s="15"/>
      <c r="V23" s="15"/>
      <c r="W23" s="15"/>
      <c r="X23" s="8"/>
      <c r="Y23" s="19"/>
      <c r="Z23" s="8"/>
    </row>
    <row r="24" spans="1:27" s="36" customFormat="1" x14ac:dyDescent="0.3">
      <c r="A24" s="36" t="s">
        <v>0</v>
      </c>
      <c r="B24" s="37"/>
      <c r="C24" s="37"/>
      <c r="D24" s="33">
        <f t="shared" ref="D24:I24" si="21">SUM(D4:D23)</f>
        <v>28</v>
      </c>
      <c r="E24" s="33">
        <f t="shared" si="21"/>
        <v>533</v>
      </c>
      <c r="F24" s="33">
        <f t="shared" si="21"/>
        <v>1267</v>
      </c>
      <c r="G24" s="33">
        <f t="shared" si="21"/>
        <v>1737</v>
      </c>
      <c r="H24" s="33">
        <f t="shared" si="21"/>
        <v>17558</v>
      </c>
      <c r="I24" s="33">
        <f t="shared" si="21"/>
        <v>20041</v>
      </c>
      <c r="J24" s="34"/>
      <c r="K24" s="34"/>
      <c r="L24" s="34"/>
      <c r="O24" s="39">
        <f t="shared" ref="O24:T24" si="22">SUM(O4:O23)</f>
        <v>0.03</v>
      </c>
      <c r="P24" s="39">
        <f t="shared" si="22"/>
        <v>1.1159999999999999</v>
      </c>
      <c r="Q24" s="39">
        <f t="shared" si="22"/>
        <v>2.95</v>
      </c>
      <c r="R24" s="39">
        <f t="shared" si="22"/>
        <v>5.8959999999999999</v>
      </c>
      <c r="S24" s="39">
        <f t="shared" si="22"/>
        <v>83.041999999999987</v>
      </c>
      <c r="T24" s="39">
        <f t="shared" si="22"/>
        <v>97.646000000000015</v>
      </c>
      <c r="U24" s="39"/>
      <c r="V24" s="39"/>
      <c r="W24" s="39"/>
      <c r="X24" s="38"/>
      <c r="Y24" s="47">
        <f>(T24-T$8-T$13-T$16)*1000000/(I24-I$8-I$13-I$16)</f>
        <v>4296.1238741018115</v>
      </c>
      <c r="Z24" s="38"/>
      <c r="AA24" s="47"/>
    </row>
    <row r="25" spans="1:27" s="54" customFormat="1" x14ac:dyDescent="0.3">
      <c r="A25" s="54" t="s">
        <v>45</v>
      </c>
      <c r="B25" s="55"/>
      <c r="C25" s="55"/>
      <c r="D25" s="56"/>
      <c r="E25" s="56"/>
      <c r="F25" s="56"/>
      <c r="G25" s="56"/>
      <c r="H25" s="57">
        <f>H24-G24</f>
        <v>15821</v>
      </c>
      <c r="I25" s="57">
        <f>I24-H24</f>
        <v>2483</v>
      </c>
      <c r="J25" s="56"/>
      <c r="K25" s="56"/>
      <c r="L25" s="56"/>
      <c r="O25" s="58"/>
      <c r="P25" s="58">
        <f>P24-O24</f>
        <v>1.0859999999999999</v>
      </c>
      <c r="Q25" s="58">
        <f t="shared" ref="Q25:T25" si="23">Q24-P24</f>
        <v>1.8340000000000003</v>
      </c>
      <c r="R25" s="58">
        <f t="shared" si="23"/>
        <v>2.9459999999999997</v>
      </c>
      <c r="S25" s="58">
        <f t="shared" si="23"/>
        <v>77.145999999999987</v>
      </c>
      <c r="T25" s="58">
        <f t="shared" si="23"/>
        <v>14.604000000000028</v>
      </c>
      <c r="U25" s="58"/>
      <c r="V25" s="58"/>
      <c r="W25" s="58"/>
      <c r="X25" s="59"/>
      <c r="Y25" s="59"/>
      <c r="Z25" s="59"/>
    </row>
    <row r="26" spans="1:27" s="54" customFormat="1" x14ac:dyDescent="0.3">
      <c r="A26" s="54" t="s">
        <v>46</v>
      </c>
      <c r="B26" s="55"/>
      <c r="C26" s="55"/>
      <c r="D26" s="56"/>
      <c r="E26" s="60">
        <f t="shared" ref="E26:H26" si="24">E24/D24-1</f>
        <v>18.035714285714285</v>
      </c>
      <c r="F26" s="60">
        <f t="shared" si="24"/>
        <v>1.3771106941838651</v>
      </c>
      <c r="G26" s="60">
        <f t="shared" si="24"/>
        <v>0.37095501183898971</v>
      </c>
      <c r="H26" s="60">
        <f t="shared" si="24"/>
        <v>9.1082325849165233</v>
      </c>
      <c r="I26" s="60">
        <f>I24/H24-1</f>
        <v>0.14141701788358585</v>
      </c>
      <c r="J26" s="56"/>
      <c r="K26" s="56"/>
      <c r="L26" s="56"/>
      <c r="O26" s="61"/>
      <c r="P26" s="60">
        <f t="shared" ref="P26:S26" si="25">P24/O24-1</f>
        <v>36.199999999999996</v>
      </c>
      <c r="Q26" s="60">
        <f t="shared" si="25"/>
        <v>1.6433691756272406</v>
      </c>
      <c r="R26" s="60">
        <f t="shared" si="25"/>
        <v>0.99864406779660997</v>
      </c>
      <c r="S26" s="60">
        <f t="shared" si="25"/>
        <v>13.084464043419265</v>
      </c>
      <c r="T26" s="60">
        <f>T24/S24-1</f>
        <v>0.1758628164061562</v>
      </c>
      <c r="U26" s="61"/>
      <c r="V26" s="61"/>
      <c r="W26" s="61"/>
      <c r="X26" s="59"/>
      <c r="Y26" s="59"/>
      <c r="Z26" s="59"/>
    </row>
    <row r="27" spans="1:27" x14ac:dyDescent="0.3">
      <c r="A27" s="10"/>
      <c r="D27" s="14"/>
      <c r="E27" s="14"/>
      <c r="F27" s="14"/>
      <c r="G27" s="14"/>
      <c r="H27" s="14"/>
      <c r="I27" s="14"/>
      <c r="J27" s="14"/>
      <c r="K27" s="14"/>
      <c r="L27" s="14"/>
      <c r="O27" s="15"/>
      <c r="P27" s="15"/>
      <c r="Q27" s="15"/>
      <c r="R27" s="15"/>
      <c r="S27" s="15"/>
      <c r="T27" s="15"/>
      <c r="U27" s="15"/>
      <c r="V27" s="15"/>
      <c r="W27" s="15"/>
      <c r="X27" s="8"/>
      <c r="Y27" s="8"/>
      <c r="Z27" s="8"/>
    </row>
    <row r="28" spans="1:27" ht="18" x14ac:dyDescent="0.35">
      <c r="A28" s="6" t="s">
        <v>31</v>
      </c>
      <c r="D28" s="14"/>
      <c r="E28" s="14"/>
      <c r="F28" s="14"/>
      <c r="G28" s="14"/>
      <c r="H28" s="14"/>
      <c r="I28" s="14"/>
      <c r="J28" s="14"/>
      <c r="K28" s="14"/>
      <c r="L28" s="14"/>
      <c r="O28" s="15"/>
      <c r="P28" s="15"/>
      <c r="Q28" s="15"/>
      <c r="R28" s="15"/>
      <c r="S28" s="15"/>
      <c r="T28" s="15"/>
      <c r="U28" s="15"/>
      <c r="V28" s="15"/>
      <c r="W28" s="15"/>
      <c r="X28" s="8"/>
      <c r="Y28" s="8"/>
      <c r="Z28" s="8"/>
    </row>
    <row r="29" spans="1:27" x14ac:dyDescent="0.3">
      <c r="A29" s="2" t="s">
        <v>21</v>
      </c>
      <c r="D29" s="14"/>
      <c r="E29" s="14"/>
      <c r="F29" s="14"/>
      <c r="G29" s="14"/>
      <c r="H29" s="14"/>
      <c r="I29" s="14"/>
      <c r="J29" s="14"/>
      <c r="K29" s="14"/>
      <c r="L29" s="14"/>
      <c r="O29" s="15"/>
      <c r="P29" s="15"/>
      <c r="Q29" s="15"/>
      <c r="R29" s="15"/>
      <c r="S29" s="15"/>
      <c r="T29" s="15"/>
      <c r="U29" s="15"/>
      <c r="V29" s="15"/>
      <c r="W29" s="15"/>
      <c r="X29" s="8"/>
      <c r="Y29" s="8"/>
      <c r="Z29" s="8"/>
    </row>
    <row r="30" spans="1:27" x14ac:dyDescent="0.3">
      <c r="A30" s="29" t="s">
        <v>22</v>
      </c>
      <c r="B30" s="23">
        <v>5533</v>
      </c>
      <c r="D30" s="51"/>
      <c r="E30" s="51"/>
      <c r="F30" s="51"/>
      <c r="G30" s="51"/>
      <c r="H30" s="51">
        <v>897</v>
      </c>
      <c r="I30" s="51">
        <v>1051</v>
      </c>
      <c r="J30" s="32"/>
      <c r="K30" s="32"/>
      <c r="L30" s="32"/>
      <c r="O30" s="52"/>
      <c r="P30" s="52"/>
      <c r="Q30" s="52"/>
      <c r="R30" s="52"/>
      <c r="S30" s="52">
        <v>3.246</v>
      </c>
      <c r="T30" s="52">
        <v>3.8559999999999999</v>
      </c>
      <c r="U30" s="12"/>
      <c r="V30" s="12"/>
      <c r="W30" s="12"/>
      <c r="X30" s="8"/>
      <c r="Y30" s="8"/>
      <c r="Z30" s="8"/>
    </row>
    <row r="31" spans="1:27" x14ac:dyDescent="0.3">
      <c r="A31" s="17" t="s">
        <v>13</v>
      </c>
      <c r="B31" s="23">
        <v>5493</v>
      </c>
      <c r="D31" s="51"/>
      <c r="E31" s="51"/>
      <c r="F31" s="51"/>
      <c r="G31" s="51"/>
      <c r="H31" s="51"/>
      <c r="I31" s="51">
        <v>181</v>
      </c>
      <c r="J31" s="32"/>
      <c r="K31" s="32"/>
      <c r="L31" s="32"/>
      <c r="O31" s="52"/>
      <c r="P31" s="52"/>
      <c r="Q31" s="52"/>
      <c r="R31" s="52"/>
      <c r="S31" s="52">
        <v>0.47799999999999998</v>
      </c>
      <c r="T31" s="52">
        <v>0.60799999999999998</v>
      </c>
      <c r="U31" s="12"/>
      <c r="V31" s="12"/>
      <c r="W31" s="12"/>
      <c r="X31" s="8"/>
      <c r="Y31" s="8"/>
      <c r="Z31" s="8"/>
    </row>
    <row r="32" spans="1:27" x14ac:dyDescent="0.3">
      <c r="A32" s="17" t="s">
        <v>12</v>
      </c>
      <c r="B32" s="23">
        <v>5510</v>
      </c>
      <c r="D32" s="51"/>
      <c r="E32" s="51"/>
      <c r="F32" s="51"/>
      <c r="G32" s="51"/>
      <c r="H32" s="51">
        <v>2382</v>
      </c>
      <c r="I32" s="51">
        <v>2674</v>
      </c>
      <c r="J32" s="32"/>
      <c r="K32" s="32"/>
      <c r="L32" s="32"/>
      <c r="O32" s="52"/>
      <c r="P32" s="52"/>
      <c r="Q32" s="52"/>
      <c r="R32" s="52"/>
      <c r="S32" s="52">
        <v>9.1519999999999992</v>
      </c>
      <c r="T32" s="52">
        <v>10.709</v>
      </c>
      <c r="U32" s="12"/>
      <c r="V32" s="12"/>
      <c r="W32" s="12"/>
      <c r="X32" s="8"/>
      <c r="Y32" s="8"/>
      <c r="Z32" s="8"/>
    </row>
    <row r="33" spans="1:26" x14ac:dyDescent="0.3">
      <c r="A33" s="53" t="s">
        <v>43</v>
      </c>
      <c r="B33" s="23">
        <v>5547</v>
      </c>
      <c r="D33" s="51"/>
      <c r="E33" s="51"/>
      <c r="F33" s="51"/>
      <c r="G33" s="51"/>
      <c r="H33" s="51"/>
      <c r="I33" s="51"/>
      <c r="J33" s="32"/>
      <c r="K33" s="32"/>
      <c r="L33" s="32"/>
      <c r="O33" s="52"/>
      <c r="P33" s="52"/>
      <c r="Q33" s="52"/>
      <c r="R33" s="52"/>
      <c r="S33" s="52"/>
      <c r="T33" s="52"/>
      <c r="U33" s="12"/>
      <c r="V33" s="12"/>
      <c r="W33" s="12"/>
      <c r="X33" s="8"/>
      <c r="Y33" s="8"/>
      <c r="Z33" s="8"/>
    </row>
    <row r="34" spans="1:26" x14ac:dyDescent="0.3">
      <c r="A34" s="10" t="s">
        <v>4</v>
      </c>
      <c r="B34" s="23">
        <v>5470</v>
      </c>
      <c r="D34" s="51">
        <v>28</v>
      </c>
      <c r="E34" s="51">
        <v>468</v>
      </c>
      <c r="F34" s="51">
        <v>821</v>
      </c>
      <c r="G34" s="51">
        <v>968</v>
      </c>
      <c r="H34" s="51">
        <v>3497</v>
      </c>
      <c r="I34" s="51">
        <v>4198</v>
      </c>
      <c r="J34" s="32"/>
      <c r="K34" s="32"/>
      <c r="L34" s="32"/>
      <c r="O34" s="52">
        <v>0.03</v>
      </c>
      <c r="P34" s="52">
        <v>1.0289999999999999</v>
      </c>
      <c r="Q34" s="52">
        <v>2.052</v>
      </c>
      <c r="R34" s="52">
        <v>2.8050000000000002</v>
      </c>
      <c r="S34" s="52">
        <v>15.923999999999999</v>
      </c>
      <c r="T34" s="52">
        <v>18.244</v>
      </c>
      <c r="U34" s="12"/>
      <c r="V34" s="12"/>
      <c r="W34" s="12"/>
      <c r="X34" s="8"/>
      <c r="Y34" s="8"/>
      <c r="Z34" s="8"/>
    </row>
    <row r="35" spans="1:26" x14ac:dyDescent="0.3">
      <c r="A35" s="27" t="s">
        <v>28</v>
      </c>
      <c r="B35" s="23">
        <v>6503</v>
      </c>
      <c r="D35" s="51"/>
      <c r="E35" s="51"/>
      <c r="F35" s="51"/>
      <c r="G35" s="51"/>
      <c r="H35" s="51">
        <v>22</v>
      </c>
      <c r="I35" s="51">
        <v>22</v>
      </c>
      <c r="J35" s="32"/>
      <c r="K35" s="32"/>
      <c r="L35" s="32"/>
      <c r="O35" s="52"/>
      <c r="P35" s="52"/>
      <c r="Q35" s="52"/>
      <c r="R35" s="52"/>
      <c r="S35" s="52">
        <v>8.3000000000000004E-2</v>
      </c>
      <c r="T35" s="52">
        <v>8.5999999999999993E-2</v>
      </c>
      <c r="U35" s="12"/>
      <c r="V35" s="12"/>
      <c r="W35" s="12"/>
      <c r="X35" s="8"/>
      <c r="Y35" s="8"/>
      <c r="Z35" s="8"/>
    </row>
    <row r="36" spans="1:26" x14ac:dyDescent="0.3">
      <c r="A36" s="27" t="s">
        <v>28</v>
      </c>
      <c r="B36" s="23">
        <v>5503</v>
      </c>
      <c r="D36" s="51"/>
      <c r="E36" s="51"/>
      <c r="F36" s="51"/>
      <c r="G36" s="51"/>
      <c r="H36" s="51">
        <v>5</v>
      </c>
      <c r="I36" s="51">
        <v>5</v>
      </c>
      <c r="J36" s="32"/>
      <c r="K36" s="32"/>
      <c r="L36" s="32"/>
      <c r="O36" s="52"/>
      <c r="P36" s="52"/>
      <c r="Q36" s="52"/>
      <c r="R36" s="52"/>
      <c r="S36" s="52">
        <v>6.0000000000000001E-3</v>
      </c>
      <c r="T36" s="52">
        <v>7.0000000000000001E-3</v>
      </c>
      <c r="U36" s="12"/>
      <c r="V36" s="12"/>
      <c r="W36" s="12"/>
      <c r="X36" s="8"/>
      <c r="Y36" s="8"/>
      <c r="Z36" s="8"/>
    </row>
    <row r="37" spans="1:26" x14ac:dyDescent="0.3">
      <c r="A37" s="27" t="s">
        <v>29</v>
      </c>
      <c r="B37" s="23">
        <v>5534</v>
      </c>
      <c r="D37" s="51"/>
      <c r="E37" s="51"/>
      <c r="F37" s="51"/>
      <c r="G37" s="51"/>
      <c r="H37" s="51"/>
      <c r="I37" s="51"/>
      <c r="J37" s="32"/>
      <c r="K37" s="32"/>
      <c r="L37" s="32"/>
      <c r="O37" s="52"/>
      <c r="P37" s="52"/>
      <c r="Q37" s="52"/>
      <c r="R37" s="52"/>
      <c r="S37" s="52"/>
      <c r="T37" s="52"/>
      <c r="U37" s="12"/>
      <c r="V37" s="12"/>
      <c r="W37" s="12"/>
      <c r="X37" s="8"/>
      <c r="Y37" s="8"/>
      <c r="Z37" s="8"/>
    </row>
    <row r="38" spans="1:26" x14ac:dyDescent="0.3">
      <c r="A38" s="27" t="s">
        <v>29</v>
      </c>
      <c r="B38" s="23">
        <v>6534</v>
      </c>
      <c r="D38" s="51"/>
      <c r="E38" s="51"/>
      <c r="F38" s="51"/>
      <c r="G38" s="51"/>
      <c r="H38" s="51"/>
      <c r="I38" s="51"/>
      <c r="J38" s="32"/>
      <c r="K38" s="32"/>
      <c r="L38" s="32"/>
      <c r="O38" s="52"/>
      <c r="P38" s="52"/>
      <c r="Q38" s="52"/>
      <c r="R38" s="52"/>
      <c r="S38" s="52"/>
      <c r="T38" s="52"/>
      <c r="U38" s="12"/>
      <c r="V38" s="12"/>
      <c r="W38" s="12"/>
      <c r="X38" s="8"/>
      <c r="Y38" s="8"/>
      <c r="Z38" s="8"/>
    </row>
    <row r="39" spans="1:26" x14ac:dyDescent="0.3">
      <c r="A39" s="17" t="s">
        <v>10</v>
      </c>
      <c r="B39" s="23">
        <v>5512</v>
      </c>
      <c r="D39" s="51"/>
      <c r="E39" s="51"/>
      <c r="F39" s="51"/>
      <c r="G39" s="51"/>
      <c r="H39" s="51">
        <v>2</v>
      </c>
      <c r="I39" s="51">
        <v>5</v>
      </c>
      <c r="J39" s="32"/>
      <c r="K39" s="32"/>
      <c r="L39" s="32"/>
      <c r="O39" s="52"/>
      <c r="P39" s="52"/>
      <c r="Q39" s="52"/>
      <c r="R39" s="52"/>
      <c r="S39" s="52">
        <v>4.0000000000000001E-3</v>
      </c>
      <c r="T39" s="52">
        <v>5.0000000000000001E-3</v>
      </c>
      <c r="U39" s="12"/>
      <c r="V39" s="12"/>
      <c r="W39" s="12"/>
      <c r="X39" s="8"/>
      <c r="Y39" s="8"/>
      <c r="Z39" s="8"/>
    </row>
    <row r="40" spans="1:26" x14ac:dyDescent="0.3">
      <c r="A40" s="17" t="s">
        <v>10</v>
      </c>
      <c r="B40" s="23">
        <v>6512</v>
      </c>
      <c r="D40" s="51"/>
      <c r="E40" s="51"/>
      <c r="F40" s="51"/>
      <c r="G40" s="51"/>
      <c r="H40" s="51">
        <v>3</v>
      </c>
      <c r="I40" s="51">
        <v>3</v>
      </c>
      <c r="J40" s="32"/>
      <c r="K40" s="32"/>
      <c r="L40" s="32"/>
      <c r="O40" s="52"/>
      <c r="P40" s="52"/>
      <c r="Q40" s="52"/>
      <c r="R40" s="52"/>
      <c r="S40" s="52">
        <v>4.0000000000000001E-3</v>
      </c>
      <c r="T40" s="52">
        <v>5.0000000000000001E-3</v>
      </c>
      <c r="U40" s="12"/>
      <c r="V40" s="12"/>
      <c r="W40" s="12"/>
      <c r="X40" s="8"/>
      <c r="Y40" s="8"/>
      <c r="Z40" s="8"/>
    </row>
    <row r="41" spans="1:26" x14ac:dyDescent="0.3">
      <c r="A41" s="11" t="s">
        <v>7</v>
      </c>
      <c r="B41" s="23">
        <v>5506</v>
      </c>
      <c r="D41" s="51"/>
      <c r="E41" s="51"/>
      <c r="F41" s="51"/>
      <c r="G41" s="51">
        <v>48</v>
      </c>
      <c r="H41" s="51">
        <v>425</v>
      </c>
      <c r="I41" s="51">
        <v>441</v>
      </c>
      <c r="J41" s="32"/>
      <c r="K41" s="32"/>
      <c r="L41" s="32"/>
      <c r="O41" s="52"/>
      <c r="P41" s="52"/>
      <c r="Q41" s="52">
        <v>0</v>
      </c>
      <c r="R41" s="52">
        <v>1.2829999999999999</v>
      </c>
      <c r="S41" s="52">
        <v>3.6309999999999998</v>
      </c>
      <c r="T41" s="52">
        <v>4.3920000000000003</v>
      </c>
      <c r="U41" s="12"/>
      <c r="V41" s="12"/>
      <c r="W41" s="12"/>
      <c r="X41" s="8"/>
      <c r="Y41" s="8"/>
      <c r="Z41" s="8"/>
    </row>
    <row r="42" spans="1:26" x14ac:dyDescent="0.3">
      <c r="A42" s="53" t="s">
        <v>42</v>
      </c>
      <c r="B42" s="23">
        <v>5548</v>
      </c>
      <c r="D42" s="51"/>
      <c r="E42" s="51"/>
      <c r="F42" s="51"/>
      <c r="G42" s="51"/>
      <c r="H42" s="51"/>
      <c r="I42" s="51"/>
      <c r="J42" s="32"/>
      <c r="K42" s="32"/>
      <c r="L42" s="32"/>
      <c r="O42" s="52"/>
      <c r="P42" s="52"/>
      <c r="Q42" s="52"/>
      <c r="R42" s="52"/>
      <c r="S42" s="52"/>
      <c r="T42" s="52"/>
      <c r="U42" s="12"/>
      <c r="V42" s="12"/>
      <c r="W42" s="12"/>
      <c r="X42" s="8"/>
      <c r="Y42" s="8"/>
      <c r="Z42" s="8"/>
    </row>
    <row r="43" spans="1:26" x14ac:dyDescent="0.3">
      <c r="A43" s="53" t="s">
        <v>44</v>
      </c>
      <c r="B43" s="23">
        <v>5546</v>
      </c>
      <c r="D43" s="51"/>
      <c r="E43" s="51"/>
      <c r="F43" s="51"/>
      <c r="G43" s="51"/>
      <c r="H43" s="51"/>
      <c r="I43" s="51">
        <v>6</v>
      </c>
      <c r="J43" s="32"/>
      <c r="K43" s="32"/>
      <c r="L43" s="32"/>
      <c r="O43" s="52"/>
      <c r="P43" s="52"/>
      <c r="Q43" s="52"/>
      <c r="R43" s="52"/>
      <c r="S43" s="52"/>
      <c r="T43" s="52">
        <v>5.0000000000000001E-3</v>
      </c>
      <c r="U43" s="12"/>
      <c r="V43" s="12"/>
      <c r="W43" s="12"/>
      <c r="X43" s="8"/>
      <c r="Y43" s="8"/>
      <c r="Z43" s="8"/>
    </row>
    <row r="44" spans="1:26" x14ac:dyDescent="0.3">
      <c r="A44" s="27" t="s">
        <v>27</v>
      </c>
      <c r="B44" s="23">
        <v>5513</v>
      </c>
      <c r="D44" s="51"/>
      <c r="E44" s="51"/>
      <c r="F44" s="51"/>
      <c r="G44" s="51"/>
      <c r="H44" s="51">
        <v>906</v>
      </c>
      <c r="I44" s="51">
        <v>939</v>
      </c>
      <c r="J44" s="32"/>
      <c r="K44" s="32"/>
      <c r="L44" s="32"/>
      <c r="O44" s="52"/>
      <c r="P44" s="52"/>
      <c r="Q44" s="52"/>
      <c r="R44" s="52"/>
      <c r="S44" s="52">
        <v>3.6960000000000002</v>
      </c>
      <c r="T44" s="52">
        <v>4.149</v>
      </c>
      <c r="U44" s="12"/>
      <c r="V44" s="12"/>
      <c r="W44" s="12"/>
      <c r="X44" s="8"/>
      <c r="Y44" s="8"/>
      <c r="Z44" s="8"/>
    </row>
    <row r="45" spans="1:26" x14ac:dyDescent="0.3">
      <c r="A45" s="17" t="s">
        <v>11</v>
      </c>
      <c r="B45" s="23">
        <v>5535</v>
      </c>
      <c r="D45" s="51"/>
      <c r="E45" s="51"/>
      <c r="F45" s="51"/>
      <c r="G45" s="51"/>
      <c r="H45" s="51">
        <v>808</v>
      </c>
      <c r="I45" s="51">
        <v>843</v>
      </c>
      <c r="J45" s="32"/>
      <c r="K45" s="32"/>
      <c r="L45" s="32"/>
      <c r="O45" s="52"/>
      <c r="P45" s="52"/>
      <c r="Q45" s="52"/>
      <c r="R45" s="52"/>
      <c r="S45" s="52">
        <v>3.0920000000000001</v>
      </c>
      <c r="T45" s="52">
        <v>3.3460000000000001</v>
      </c>
      <c r="U45" s="12"/>
      <c r="V45" s="12"/>
      <c r="W45" s="12"/>
      <c r="X45" s="8"/>
      <c r="Y45" s="8"/>
      <c r="Z45" s="8"/>
    </row>
    <row r="46" spans="1:26" x14ac:dyDescent="0.3">
      <c r="A46" s="3" t="s">
        <v>2</v>
      </c>
      <c r="B46" s="23">
        <v>6489</v>
      </c>
      <c r="D46" s="51"/>
      <c r="E46" s="51">
        <v>65</v>
      </c>
      <c r="F46" s="51">
        <v>323</v>
      </c>
      <c r="G46" s="51">
        <v>530</v>
      </c>
      <c r="H46" s="51">
        <v>1659</v>
      </c>
      <c r="I46" s="51">
        <v>1799</v>
      </c>
      <c r="J46" s="32"/>
      <c r="K46" s="32"/>
      <c r="L46" s="32"/>
      <c r="O46" s="52">
        <v>0</v>
      </c>
      <c r="P46" s="52">
        <v>5.8000000000000003E-2</v>
      </c>
      <c r="Q46" s="52">
        <v>0.42899999999999999</v>
      </c>
      <c r="R46" s="52">
        <v>0.878</v>
      </c>
      <c r="S46" s="52">
        <v>4.6479999999999997</v>
      </c>
      <c r="T46" s="52">
        <v>6.2190000000000003</v>
      </c>
      <c r="U46" s="12"/>
      <c r="V46" s="12"/>
      <c r="W46" s="12"/>
      <c r="X46" s="8"/>
      <c r="Y46" s="8"/>
      <c r="Z46" s="8"/>
    </row>
    <row r="47" spans="1:26" x14ac:dyDescent="0.3">
      <c r="A47" s="10" t="s">
        <v>3</v>
      </c>
      <c r="B47" s="23">
        <v>5489</v>
      </c>
      <c r="D47" s="51"/>
      <c r="E47" s="51">
        <v>65</v>
      </c>
      <c r="F47" s="51">
        <v>323</v>
      </c>
      <c r="G47" s="51">
        <v>529</v>
      </c>
      <c r="H47" s="51">
        <v>1676</v>
      </c>
      <c r="I47" s="51">
        <v>1801</v>
      </c>
      <c r="J47" s="32"/>
      <c r="K47" s="32"/>
      <c r="L47" s="32"/>
      <c r="O47" s="52">
        <v>0</v>
      </c>
      <c r="P47" s="52">
        <v>2.9000000000000001E-2</v>
      </c>
      <c r="Q47" s="52">
        <v>0.20799999999999999</v>
      </c>
      <c r="R47" s="52">
        <v>0.433</v>
      </c>
      <c r="S47" s="52">
        <v>2.5939999999999999</v>
      </c>
      <c r="T47" s="52">
        <v>3.032</v>
      </c>
      <c r="U47" s="12"/>
      <c r="V47" s="12"/>
      <c r="W47" s="12"/>
      <c r="X47" s="8"/>
      <c r="Y47" s="8"/>
      <c r="Z47" s="8"/>
    </row>
    <row r="48" spans="1:26" x14ac:dyDescent="0.3">
      <c r="A48" s="29" t="s">
        <v>32</v>
      </c>
      <c r="B48" s="23">
        <v>6514</v>
      </c>
      <c r="D48" s="51"/>
      <c r="E48" s="51"/>
      <c r="F48" s="51"/>
      <c r="G48" s="51"/>
      <c r="H48" s="51">
        <v>4069</v>
      </c>
      <c r="I48" s="51">
        <v>4717</v>
      </c>
      <c r="J48" s="32"/>
      <c r="K48" s="32"/>
      <c r="L48" s="32"/>
      <c r="O48" s="52"/>
      <c r="P48" s="52"/>
      <c r="Q48" s="52"/>
      <c r="R48" s="52"/>
      <c r="S48" s="52">
        <v>9.8230000000000004</v>
      </c>
      <c r="T48" s="52">
        <v>11.907</v>
      </c>
      <c r="U48" s="12"/>
      <c r="V48" s="12"/>
      <c r="W48" s="12"/>
      <c r="X48" s="8"/>
      <c r="Y48" s="8"/>
      <c r="Z48" s="8"/>
    </row>
    <row r="49" spans="1:26" x14ac:dyDescent="0.3">
      <c r="A49" s="29" t="s">
        <v>32</v>
      </c>
      <c r="B49" s="23">
        <v>5514</v>
      </c>
      <c r="D49" s="51"/>
      <c r="E49" s="51"/>
      <c r="F49" s="51"/>
      <c r="G49" s="51"/>
      <c r="H49" s="51">
        <v>4069</v>
      </c>
      <c r="I49" s="51">
        <v>4717</v>
      </c>
      <c r="J49" s="32"/>
      <c r="K49" s="32"/>
      <c r="L49" s="32"/>
      <c r="O49" s="52"/>
      <c r="P49" s="52"/>
      <c r="Q49" s="52"/>
      <c r="R49" s="52"/>
      <c r="S49" s="52">
        <v>6.7329999999999997</v>
      </c>
      <c r="T49" s="52">
        <v>8.3369999999999997</v>
      </c>
      <c r="U49" s="12"/>
      <c r="V49" s="12"/>
      <c r="W49" s="12"/>
      <c r="X49" s="8"/>
      <c r="Y49" s="8"/>
      <c r="Z49" s="8"/>
    </row>
    <row r="50" spans="1:26" x14ac:dyDescent="0.3">
      <c r="A50" s="27" t="s">
        <v>25</v>
      </c>
      <c r="B50" s="23">
        <v>5531</v>
      </c>
      <c r="D50" s="51"/>
      <c r="E50" s="51"/>
      <c r="F50" s="51"/>
      <c r="G50" s="51"/>
      <c r="H50" s="51">
        <v>987</v>
      </c>
      <c r="I50" s="51">
        <v>1024</v>
      </c>
      <c r="J50" s="32"/>
      <c r="K50" s="32"/>
      <c r="L50" s="32"/>
      <c r="O50" s="52"/>
      <c r="P50" s="52"/>
      <c r="Q50" s="52"/>
      <c r="R50" s="52"/>
      <c r="S50" s="52">
        <v>4.0289999999999999</v>
      </c>
      <c r="T50" s="52">
        <v>4.2409999999999997</v>
      </c>
      <c r="U50" s="12"/>
      <c r="V50" s="12"/>
      <c r="W50" s="12"/>
      <c r="X50" s="8"/>
      <c r="Y50" s="8"/>
      <c r="Z50" s="8"/>
    </row>
    <row r="51" spans="1:26" x14ac:dyDescent="0.3">
      <c r="A51" s="21" t="s">
        <v>17</v>
      </c>
      <c r="B51" s="23">
        <v>5515</v>
      </c>
      <c r="D51" s="51"/>
      <c r="E51" s="51"/>
      <c r="F51" s="51"/>
      <c r="G51" s="51"/>
      <c r="H51" s="51">
        <v>1025</v>
      </c>
      <c r="I51" s="51">
        <v>1091</v>
      </c>
      <c r="J51" s="32"/>
      <c r="K51" s="32"/>
      <c r="L51" s="32"/>
      <c r="O51" s="52"/>
      <c r="P51" s="52"/>
      <c r="Q51" s="52"/>
      <c r="R51" s="52"/>
      <c r="S51" s="52">
        <v>3.6680000000000001</v>
      </c>
      <c r="T51" s="52">
        <v>4.3049999999999997</v>
      </c>
      <c r="U51" s="12"/>
      <c r="V51" s="12"/>
      <c r="W51" s="12"/>
      <c r="X51" s="8"/>
      <c r="Y51" s="8"/>
      <c r="Z51" s="8"/>
    </row>
    <row r="52" spans="1:26" x14ac:dyDescent="0.3">
      <c r="A52" s="27" t="s">
        <v>23</v>
      </c>
      <c r="B52" s="23">
        <v>5542</v>
      </c>
      <c r="D52" s="51"/>
      <c r="E52" s="51"/>
      <c r="F52" s="51"/>
      <c r="G52" s="51"/>
      <c r="H52" s="51"/>
      <c r="I52" s="51"/>
      <c r="J52" s="32"/>
      <c r="K52" s="32"/>
      <c r="L52" s="32"/>
      <c r="O52" s="52"/>
      <c r="P52" s="52"/>
      <c r="Q52" s="52"/>
      <c r="R52" s="52"/>
      <c r="S52" s="52"/>
      <c r="T52" s="52"/>
      <c r="U52" s="12"/>
      <c r="V52" s="12"/>
      <c r="W52" s="12"/>
      <c r="X52" s="8"/>
      <c r="Y52" s="8"/>
      <c r="Z52" s="8"/>
    </row>
    <row r="53" spans="1:26" x14ac:dyDescent="0.3">
      <c r="A53" s="27" t="s">
        <v>24</v>
      </c>
      <c r="B53" s="23">
        <v>5532</v>
      </c>
      <c r="D53" s="51"/>
      <c r="E53" s="51"/>
      <c r="F53" s="51"/>
      <c r="G53" s="51"/>
      <c r="H53" s="51">
        <v>568</v>
      </c>
      <c r="I53" s="51">
        <v>754</v>
      </c>
      <c r="J53" s="32"/>
      <c r="K53" s="32"/>
      <c r="L53" s="32"/>
      <c r="O53" s="52"/>
      <c r="P53" s="52"/>
      <c r="Q53" s="52"/>
      <c r="R53" s="52"/>
      <c r="S53" s="52">
        <v>1.1120000000000001</v>
      </c>
      <c r="T53" s="52">
        <v>1.304</v>
      </c>
      <c r="U53" s="12"/>
      <c r="V53" s="12"/>
      <c r="W53" s="12"/>
      <c r="X53" s="8"/>
      <c r="Y53" s="8"/>
      <c r="Z53" s="8"/>
    </row>
    <row r="54" spans="1:26" x14ac:dyDescent="0.3">
      <c r="A54" s="10" t="s">
        <v>5</v>
      </c>
      <c r="B54" s="23">
        <v>5507</v>
      </c>
      <c r="D54" s="51"/>
      <c r="E54" s="51"/>
      <c r="F54" s="51">
        <v>62</v>
      </c>
      <c r="G54" s="51">
        <v>96</v>
      </c>
      <c r="H54" s="51">
        <v>96</v>
      </c>
      <c r="I54" s="51">
        <v>96</v>
      </c>
      <c r="J54" s="32"/>
      <c r="K54" s="32"/>
      <c r="L54" s="32"/>
      <c r="O54" s="52"/>
      <c r="P54" s="52">
        <v>0</v>
      </c>
      <c r="Q54" s="52">
        <v>0.16400000000000001</v>
      </c>
      <c r="R54" s="52">
        <v>0.27800000000000002</v>
      </c>
      <c r="S54" s="52">
        <v>3.528</v>
      </c>
      <c r="T54" s="52">
        <v>3.9060000000000001</v>
      </c>
      <c r="U54" s="12"/>
      <c r="V54" s="12"/>
      <c r="W54" s="12"/>
      <c r="X54" s="8"/>
      <c r="Y54" s="8"/>
      <c r="Z54" s="8"/>
    </row>
    <row r="55" spans="1:26" x14ac:dyDescent="0.3">
      <c r="A55" s="10" t="s">
        <v>6</v>
      </c>
      <c r="B55" s="23">
        <v>5508</v>
      </c>
      <c r="D55" s="51"/>
      <c r="E55" s="51"/>
      <c r="F55" s="51">
        <v>61</v>
      </c>
      <c r="G55" s="51">
        <v>96</v>
      </c>
      <c r="H55" s="51">
        <v>96</v>
      </c>
      <c r="I55" s="51">
        <v>96</v>
      </c>
      <c r="J55" s="32"/>
      <c r="K55" s="32"/>
      <c r="L55" s="32"/>
      <c r="O55" s="52"/>
      <c r="P55" s="52">
        <v>0</v>
      </c>
      <c r="Q55" s="52">
        <v>9.7000000000000003E-2</v>
      </c>
      <c r="R55" s="52">
        <v>0.219</v>
      </c>
      <c r="S55" s="52">
        <v>2.3210000000000002</v>
      </c>
      <c r="T55" s="52">
        <v>2.8359999999999999</v>
      </c>
      <c r="U55" s="12"/>
      <c r="V55" s="12"/>
      <c r="W55" s="12"/>
      <c r="X55" s="8"/>
      <c r="Y55" s="8"/>
      <c r="Z55" s="8"/>
    </row>
    <row r="56" spans="1:26" x14ac:dyDescent="0.3">
      <c r="A56" s="27" t="s">
        <v>26</v>
      </c>
      <c r="B56" s="23">
        <v>5495</v>
      </c>
      <c r="D56" s="51"/>
      <c r="E56" s="51"/>
      <c r="F56" s="51"/>
      <c r="G56" s="51"/>
      <c r="H56" s="51">
        <v>32</v>
      </c>
      <c r="I56" s="51">
        <v>32</v>
      </c>
      <c r="J56" s="32"/>
      <c r="K56" s="32"/>
      <c r="L56" s="32"/>
      <c r="O56" s="52"/>
      <c r="P56" s="52"/>
      <c r="Q56" s="52"/>
      <c r="R56" s="52"/>
      <c r="S56" s="52">
        <v>0.12</v>
      </c>
      <c r="T56" s="52">
        <v>0.14299999999999999</v>
      </c>
      <c r="U56" s="12"/>
      <c r="V56" s="12"/>
      <c r="W56" s="12"/>
      <c r="X56" s="8"/>
      <c r="Y56" s="8"/>
      <c r="Z56" s="8"/>
    </row>
    <row r="57" spans="1:26" x14ac:dyDescent="0.3">
      <c r="A57" s="17" t="s">
        <v>9</v>
      </c>
      <c r="B57" s="23">
        <v>5501</v>
      </c>
      <c r="D57" s="51"/>
      <c r="E57" s="51"/>
      <c r="F57" s="51"/>
      <c r="G57" s="51"/>
      <c r="H57" s="51">
        <v>87</v>
      </c>
      <c r="I57" s="51">
        <v>87</v>
      </c>
      <c r="J57" s="32"/>
      <c r="K57" s="32"/>
      <c r="L57" s="32"/>
      <c r="O57" s="52"/>
      <c r="P57" s="52"/>
      <c r="Q57" s="52"/>
      <c r="R57" s="52"/>
      <c r="S57" s="52">
        <v>5.15</v>
      </c>
      <c r="T57" s="52">
        <v>6.0039999999999996</v>
      </c>
      <c r="U57" s="12"/>
      <c r="V57" s="12"/>
      <c r="W57" s="12"/>
      <c r="X57" s="8"/>
      <c r="Y57" s="8"/>
      <c r="Z57" s="8"/>
    </row>
    <row r="58" spans="1:26" x14ac:dyDescent="0.3">
      <c r="D58" s="8"/>
      <c r="E58" s="8"/>
      <c r="F58" s="8"/>
      <c r="G58" s="8"/>
      <c r="H58" s="8"/>
      <c r="I58" s="8"/>
      <c r="J58" s="32"/>
      <c r="K58" s="32"/>
      <c r="L58" s="32"/>
      <c r="O58" s="8"/>
      <c r="P58" s="8"/>
      <c r="Q58" s="8"/>
      <c r="R58" s="8"/>
      <c r="S58" s="16"/>
      <c r="T58" s="16"/>
      <c r="U58" s="8"/>
      <c r="V58" s="8"/>
      <c r="W58" s="8"/>
      <c r="X58" s="8"/>
      <c r="Y58" s="8"/>
      <c r="Z58" s="8"/>
    </row>
    <row r="59" spans="1:26" x14ac:dyDescent="0.3">
      <c r="A59" s="31" t="s">
        <v>36</v>
      </c>
      <c r="B59" s="25"/>
      <c r="C59" s="25"/>
      <c r="D59" s="19">
        <f t="shared" ref="D59:I59" si="26">SUM(D30:D58)</f>
        <v>28</v>
      </c>
      <c r="E59" s="19">
        <f t="shared" si="26"/>
        <v>598</v>
      </c>
      <c r="F59" s="19">
        <f t="shared" si="26"/>
        <v>1590</v>
      </c>
      <c r="G59" s="19">
        <f>SUM(G30:G58)</f>
        <v>2267</v>
      </c>
      <c r="H59" s="19">
        <f>SUM(H30:H58)</f>
        <v>23311</v>
      </c>
      <c r="I59" s="19">
        <f t="shared" si="26"/>
        <v>26582</v>
      </c>
      <c r="J59" s="19"/>
      <c r="K59" s="19"/>
      <c r="L59" s="19"/>
      <c r="O59" s="8">
        <f t="shared" ref="O59:R59" si="27">SUM(O30:O57)</f>
        <v>0.03</v>
      </c>
      <c r="P59" s="8">
        <f t="shared" si="27"/>
        <v>1.1159999999999999</v>
      </c>
      <c r="Q59" s="8">
        <f t="shared" si="27"/>
        <v>2.95</v>
      </c>
      <c r="R59" s="8">
        <f t="shared" si="27"/>
        <v>5.8959999999999999</v>
      </c>
      <c r="S59" s="8">
        <f>SUM(S30:S57)</f>
        <v>83.042000000000016</v>
      </c>
      <c r="T59" s="8">
        <f>SUM(T30:T57)</f>
        <v>97.646000000000015</v>
      </c>
      <c r="U59" s="9"/>
      <c r="V59" s="9"/>
      <c r="W59" s="9"/>
      <c r="X59" s="8"/>
      <c r="Y59" s="8"/>
      <c r="Z59" s="8"/>
    </row>
    <row r="60" spans="1:26" x14ac:dyDescent="0.3">
      <c r="A60" s="7"/>
      <c r="B60" s="26"/>
      <c r="C60" s="26"/>
    </row>
  </sheetData>
  <sortState xmlns:xlrd2="http://schemas.microsoft.com/office/spreadsheetml/2017/richdata2" ref="A4:AA22">
    <sortCondition descending="1" ref="T4:T22"/>
  </sortState>
  <hyperlinks>
    <hyperlink ref="A29" r:id="rId1" xr:uid="{76882DBE-3FA2-4773-8B42-3864B8B5A4D9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3 t T U a f + 7 O e k A A A A 9 Q A A A B I A H A B D b 2 5 m a W c v U G F j a 2 F n Z S 5 4 b W w g o h g A K K A U A A A A A A A A A A A A A A A A A A A A A A A A A A A A h Y 9 B D o I w F E S v Q r q n R d R I y K c s j D t J T E i M 2 6 Z 8 o R G K o c V y N x c e y S u I U d S d y 5 k 3 k 8 z c r z d I h 6 b 2 L t g Z 1 e q E z G h A P N S y L Z Q u E 9 L b o x + R l M N O y J M o 0 R v D 2 s S D U Q m p r D 3 H j D n n q J v T t i t Z G A Q z d s i 2 u a y w E b 7 S x g o t k X x a x f 8 W 4 b B / j e E h j Z Z 0 t R g n A Z s 8 y J T + 8 n B k T / p j w r q v b d 8 h R + N v c m C T B P a + w B 9 Q S w M E F A A C A A g A p 3 t T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d 7 U 1 E o i k e 4 D g A A A B E A A A A T A B w A R m 9 y b X V s Y X M v U 2 V j d G l v b j E u b S C i G A A o o B Q A A A A A A A A A A A A A A A A A A A A A A A A A A A A r T k 0 u y c z P U w i G 0 I b W A F B L A Q I t A B Q A A g A I A K d 7 U 1 G n / u z n p A A A A P U A A A A S A A A A A A A A A A A A A A A A A A A A A A B D b 2 5 m a W c v U G F j a 2 F n Z S 5 4 b W x Q S w E C L Q A U A A I A C A C n e 1 N R D 8 r p q 6 Q A A A D p A A A A E w A A A A A A A A A A A A A A A A D w A A A A W 0 N v b n R l b n R f V H l w Z X N d L n h t b F B L A Q I t A B Q A A g A I A K d 7 U 1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O U G P 9 x i E y T L W i 3 V a J x v + F A A A A A A I A A A A A A B B m A A A A A Q A A I A A A A G I c J d u W o B C Z H 0 G 8 s V W 9 B n L t I m i K d l k a q i v j h O r 2 / S R D A A A A A A 6 A A A A A A g A A I A A A A B G T J B V / j O Z j L B d 9 w m O q C s s q 5 J / Q q X i U 5 Q k f K h b F h Y + I U A A A A H E b Q O s a z P l O B c 5 9 n q L l s S / B c G + E j b 4 z F t N v l O m 1 L q 8 U K g 5 W 6 K b 5 r z Q j T n B 0 y u 2 y n O w P D f b f S B p k V G i M b N J 5 A R g G Z Q u E Y w g 5 P j N U H U U p e n s e Q A A A A B v o R R f d 6 + L a d k F F r c B g J C q I z L 9 e T w g 7 Z 9 n z d l Z g F 1 S X Z 6 0 Q g L l l Y W z a p R e J 4 B s o y 1 u Y A W y P N 2 k G x w e S / / Z 4 d 6 8 = < / D a t a M a s h u p > 
</file>

<file path=customXml/itemProps1.xml><?xml version="1.0" encoding="utf-8"?>
<ds:datastoreItem xmlns:ds="http://schemas.openxmlformats.org/officeDocument/2006/customXml" ds:itemID="{60E01CD2-34AB-4ACD-9758-0ACB3DF38B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Gráficos</vt:lpstr>
      <vt:lpstr>PPES Autónomos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derbaix</dc:creator>
  <cp:keywords/>
  <dc:description/>
  <cp:lastModifiedBy>François Derbaix</cp:lastModifiedBy>
  <cp:revision>35</cp:revision>
  <cp:lastPrinted>2021-09-03T17:13:48Z</cp:lastPrinted>
  <dcterms:created xsi:type="dcterms:W3CDTF">2017-01-27T09:42:35Z</dcterms:created>
  <dcterms:modified xsi:type="dcterms:W3CDTF">2024-04-26T06:09:28Z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